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Users\magdelaine-a\Desktop\UN_archives2021\Stratégies\S&amp;P\STRAT_FORM_PROSP\CT Pertinence\"/>
    </mc:Choice>
  </mc:AlternateContent>
  <xr:revisionPtr revIDLastSave="0" documentId="13_ncr:1_{7EC257BE-2AE4-40A3-AB39-D9011D9DE91C}" xr6:coauthVersionLast="47" xr6:coauthVersionMax="47" xr10:uidLastSave="{00000000-0000-0000-0000-000000000000}"/>
  <workbookProtection workbookAlgorithmName="SHA-512" workbookHashValue="9aVabtgMs2LG2ri8frkBeX6EznNyabRVymFT7/oalRbmAfNmy8qk4xIRW97CVuEQ74NPeGLIzAbbLYdkIWbAwg==" workbookSaltValue="eZoJO1mnSpVPD4VWFEzh4A==" workbookSpinCount="100000" lockStructure="1"/>
  <bookViews>
    <workbookView xWindow="-120" yWindow="-120" windowWidth="20730" windowHeight="11040" firstSheet="1" activeTab="1" xr2:uid="{72FBD3DB-1BC8-42CC-A05E-2D7EA3CFFD6A}"/>
  </bookViews>
  <sheets>
    <sheet name="AUTOPO_DIP" sheetId="1" state="hidden" r:id="rId1"/>
    <sheet name="AIDE A LA DEC" sheetId="3" r:id="rId2"/>
    <sheet name="Feuil2" sheetId="8" state="hidden" r:id="rId3"/>
    <sheet name="AIDE A LA DEC (2)" sheetId="6" state="hidden" r:id="rId4"/>
    <sheet name="Listes" sheetId="4" state="hidden" r:id="rId5"/>
  </sheets>
  <externalReferences>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6" i="3" l="1" a="1"/>
  <c r="E16" i="3" s="1"/>
  <c r="E14" i="3" a="1"/>
  <c r="E14" i="3" s="1"/>
  <c r="E13" i="3" a="1"/>
  <c r="E13" i="3" s="1"/>
  <c r="E12" i="3"/>
  <c r="E11" i="3" a="1"/>
  <c r="E11" i="3" s="1"/>
  <c r="E17" i="3"/>
  <c r="E15" i="3" a="1"/>
  <c r="E15" i="3" s="1"/>
  <c r="E10" i="3" a="1"/>
  <c r="E10" i="3" s="1"/>
  <c r="E7" i="3"/>
  <c r="E8" i="3"/>
  <c r="M18" i="3"/>
  <c r="E18" i="3"/>
  <c r="M19" i="3"/>
  <c r="M20" i="3"/>
  <c r="M17" i="3"/>
  <c r="L16" i="3"/>
  <c r="L15" i="3"/>
  <c r="K13" i="3"/>
  <c r="K14" i="3"/>
  <c r="K12" i="3"/>
  <c r="J10" i="3"/>
  <c r="J11" i="3"/>
  <c r="J9" i="3"/>
  <c r="J8" i="3"/>
  <c r="J7" i="3"/>
  <c r="E9" i="3"/>
  <c r="F19" i="6"/>
  <c r="F18" i="6"/>
  <c r="F17" i="6"/>
  <c r="F12" i="6"/>
  <c r="F11" i="6"/>
  <c r="F10" i="6"/>
  <c r="F9" i="6"/>
  <c r="F16" i="6"/>
  <c r="F15" i="6"/>
  <c r="F14" i="6"/>
  <c r="F13" i="6"/>
  <c r="F8" i="6"/>
  <c r="F7" i="6"/>
  <c r="D7" i="6"/>
  <c r="D8" i="6"/>
  <c r="D9" i="6"/>
  <c r="D10" i="6"/>
  <c r="D11" i="6"/>
  <c r="D12" i="6"/>
  <c r="D13" i="6"/>
  <c r="D14" i="6"/>
  <c r="D19" i="6"/>
  <c r="D18" i="6"/>
  <c r="D17" i="6"/>
  <c r="D16" i="6"/>
  <c r="D15" i="6"/>
  <c r="E20" i="3"/>
  <c r="E1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Arnold Magdelaine</author>
  </authors>
  <commentList>
    <comment ref="E6" authorId="0" shapeId="0" xr:uid="{C32D1E87-44EB-492B-B892-EAF46E792FA8}">
      <text>
        <r>
          <rPr>
            <b/>
            <sz val="9"/>
            <color indexed="81"/>
            <rFont val="Tahoma"/>
            <family val="2"/>
          </rPr>
          <t>Arnold Magdelaine:</t>
        </r>
        <r>
          <rPr>
            <sz val="9"/>
            <color indexed="81"/>
            <rFont val="Tahoma"/>
            <family val="2"/>
          </rPr>
          <t xml:space="preserve">
</t>
        </r>
        <r>
          <rPr>
            <sz val="11"/>
            <color indexed="81"/>
            <rFont val="Tahoma"/>
            <family val="2"/>
          </rPr>
          <t>L’appréciation du degré de pertinence a fait l’objet d’un travail spécifique avec les composantes et les pôles pour chaque diplôme. Cette dernière est statique et ne peut faire l’objet de modification.</t>
        </r>
      </text>
    </comment>
    <comment ref="G6" authorId="0" shapeId="0" xr:uid="{0DD79B04-F7F6-431F-989E-A0C5FE4FF6D0}">
      <text>
        <r>
          <rPr>
            <b/>
            <sz val="9"/>
            <color indexed="81"/>
            <rFont val="Tahoma"/>
            <charset val="1"/>
          </rPr>
          <t>Arnold Magdelaine:</t>
        </r>
        <r>
          <rPr>
            <sz val="9"/>
            <color indexed="81"/>
            <rFont val="Tahoma"/>
            <charset val="1"/>
          </rPr>
          <t xml:space="preserve">
</t>
        </r>
        <r>
          <rPr>
            <sz val="12"/>
            <color indexed="81"/>
            <rFont val="Source Sans Pro"/>
            <family val="2"/>
          </rPr>
          <t>Vous vous auto-évaluez via une échelle de mesure de 1 à 3 (inexistant, très insuffisant, insuffisant), 4 à 6 (satisfaisant, moyennement satisfaisant, très satisfaisant), 7 (excellent). Il s’agit bien d’une valeur indicative, à votre discrétion, au regard de votre analyse des indicateurs.</t>
        </r>
      </text>
    </comment>
    <comment ref="H6" authorId="0" shapeId="0" xr:uid="{8286FBB1-9329-4BDD-BEF9-2707E6052718}">
      <text>
        <r>
          <rPr>
            <b/>
            <sz val="9"/>
            <color indexed="81"/>
            <rFont val="Tahoma"/>
            <family val="2"/>
          </rPr>
          <t>Arnold Magdelaine:</t>
        </r>
        <r>
          <rPr>
            <sz val="9"/>
            <color indexed="81"/>
            <rFont val="Tahoma"/>
            <family val="2"/>
          </rPr>
          <t xml:space="preserve">
</t>
        </r>
        <r>
          <rPr>
            <sz val="12"/>
            <color indexed="81"/>
            <rFont val="Source Sans Pro"/>
            <family val="2"/>
          </rPr>
          <t>Les commentaires permettent de préciser et d'apporter tout élément utile (cf. indicateurs) à la compréhension du positionnement eu égard au diplôme à la formation autoévaluée.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<sst xmlns="http://schemas.openxmlformats.org/spreadsheetml/2006/main" count="174" uniqueCount="109">
  <si>
    <t>Auto-évaluation des critères de pertinence des déterminants de ma formation</t>
  </si>
  <si>
    <t>Non applicable</t>
  </si>
  <si>
    <t>Non pertinent</t>
  </si>
  <si>
    <t>Pertinent</t>
  </si>
  <si>
    <t>Très pertinent</t>
  </si>
  <si>
    <t>Enjeux académiques</t>
  </si>
  <si>
    <t>Attractivité</t>
  </si>
  <si>
    <t>Adossement à la recherche</t>
  </si>
  <si>
    <t>Débouchés professionnels (insertion pro)</t>
  </si>
  <si>
    <t>Continuum de formation (poursuite d'études)</t>
  </si>
  <si>
    <t xml:space="preserve">Evolution des disciplines </t>
  </si>
  <si>
    <t>RéussiteS étudiantes</t>
  </si>
  <si>
    <t>Enjeux stratégiques</t>
  </si>
  <si>
    <t>Enjeux territoriaux</t>
  </si>
  <si>
    <t>Enjeux matériels</t>
  </si>
  <si>
    <t>Moyens financiers</t>
  </si>
  <si>
    <t>Ressources humaines dont coordination</t>
  </si>
  <si>
    <t>L</t>
  </si>
  <si>
    <t>BUT</t>
  </si>
  <si>
    <t>DEUST + LP</t>
  </si>
  <si>
    <t>Master</t>
  </si>
  <si>
    <t>Implication d’enseignants-chercheurs, publications, continuité recherche-formation</t>
  </si>
  <si>
    <t>Taux d’insertion, adéquation métiers visés</t>
  </si>
  <si>
    <t>Effectifs attendus/attirés, attractivité de la filière</t>
  </si>
  <si>
    <t>Adéquation au tissu socio-économique local / besoins territoriaux</t>
  </si>
  <si>
    <t>Coûts (heures, postes, matériels), Évaluation des coûts par rapport aux ressources</t>
  </si>
  <si>
    <t>concerne les gouvernances départements, composantes, pole et établissement mais peu les équipes pédagogiques</t>
  </si>
  <si>
    <t xml:space="preserve">en idenfiant les poursuites d'études en tenant de la répartition sur le territoire </t>
  </si>
  <si>
    <t>Dépend des directions de composantes/département, pôles et établissement</t>
  </si>
  <si>
    <t>Prise en compte du bien-être étudiant et Devenir réel des étudiant</t>
  </si>
  <si>
    <t>Ratio objectifs/moyens FI vs FC</t>
  </si>
  <si>
    <t xml:space="preserve">comment mesurer cet enjeu stratégique ?? </t>
  </si>
  <si>
    <t>vis-à-vis des étudiants : nombre de dossiers reçus (plateformes mon Master, Etude en France etc.)</t>
  </si>
  <si>
    <t>labos associés, enseignants-chercheurs et chercheurs, stages (hors masters pro ou en alternance)</t>
  </si>
  <si>
    <t>poursuite d'étude (en Master pour les licences ou en doctorat pour les Masters) : moins pertinent pour les Masters</t>
  </si>
  <si>
    <t>Commentaires et suggestions</t>
  </si>
  <si>
    <t>taux d'abandon, redoublement, réorientation (hors insertion professionnelle en cours d'année)</t>
  </si>
  <si>
    <t xml:space="preserve">chiffres insertion pro des étudiants </t>
  </si>
  <si>
    <t>berceaux de stage, d'alternance etc.</t>
  </si>
  <si>
    <t>est-ce utile de laisser ce critère ici car redondant avec partenariats/collaborations et débouchés professionnels</t>
  </si>
  <si>
    <t>quelle échelle territoriale ? Région Pays-de-Loire ? Région Bretagne (notamment pour le niveau Master, voir ce qu'il y a à Rennes) + voir ce que propose le privé</t>
  </si>
  <si>
    <t>Partenariats et collaborations</t>
  </si>
  <si>
    <t>Cohérence de l’OF sur le territoire</t>
  </si>
  <si>
    <t>analyse disciplinaire, sectorielle, territoriale de la concurrence, de l'offre de formation existante</t>
  </si>
  <si>
    <t>Alignement  de la formation avec les orientations stratégiques de NantesU sur le volet formation</t>
  </si>
  <si>
    <t>Alignement stratégique</t>
  </si>
  <si>
    <t>Capacité à capter des financements, Viabilité financière des formations professionnalisantes, Dépendance aux financements publics, Diversification des financements, Ratio objectifs/moyens FI vs FC</t>
  </si>
  <si>
    <t>Services disponibles</t>
  </si>
  <si>
    <t>Capacité d’accueil (locaux, équipements, enseignants), servies</t>
  </si>
  <si>
    <t xml:space="preserve"> cartographie des besoins, analyse démographique, de marché, Stages, cofinancements, soutiens formels des employeurs</t>
  </si>
  <si>
    <t xml:space="preserve"> AIDE A LA DECISION</t>
  </si>
  <si>
    <t>Analyse didactique de la formation en adéquation avec l'actualité scientifique des cadres théoriques et méthodologiques mobilisés</t>
  </si>
  <si>
    <t>Partenariats académiques et socio-économiques locaux, nationaux et internationaux</t>
  </si>
  <si>
    <t>Accompagnement, transitions, qualité de vie sur les campus, insertion/abandon/orientation</t>
  </si>
  <si>
    <t>Amélioration continue</t>
  </si>
  <si>
    <t>Réussite académique</t>
  </si>
  <si>
    <t>Ressources humaines</t>
  </si>
  <si>
    <t>Dimension internationale</t>
  </si>
  <si>
    <t>La formation est ouverte à l’international (mobilités entrantes et/ou sortantes, accords avec d'autres établissements ; enseignements en langue étrangère…) en cohérence avec les priorités définies par l’établissement.</t>
  </si>
  <si>
    <t>Lien avec les besoins socio-économique territoriaux</t>
  </si>
  <si>
    <t>Cohérence avec l’offre de formation sur le territoire</t>
  </si>
  <si>
    <t>La formation mobilise des ressources humaines disponibles (heures d'enseignement, postes de soutien administratif, matériel...),</t>
  </si>
  <si>
    <t>La formation assure le suivi et la maîtrise de sa soutenabilité en s'appuyant sur des moyens financiers suffisant soit en captant des finacements externes soit en mobilisant des ressources internes disponibles.</t>
  </si>
  <si>
    <t>La formation bénéficie des services universitaires en soutien à la vie de campus (BU, SSE, SUAPS...) et d'espaces d'enseignements et d'apprentissage adequat (salle de cours, équipements disponibles…).</t>
  </si>
  <si>
    <t>La formation entretient des relations avec le monde social, économique et culturel, et intègre des éléments de professionnalisation.Elle prend en compte les besoins sociaux, économiques et culturels du territoire pour
définir ses débouchés, sa finalité et ses contenus, en cohérence avec sa fiche RNCP (cartographie des besoins, analyse démographique, de marché, stages, cofinancements, soutiens formels des employeurs...)</t>
  </si>
  <si>
    <t>La formation prend en compte l'existence de l'offre d'enseignement supérieur et de recherche publique et privée et s'inscrit en complémentarité.</t>
  </si>
  <si>
    <t>La formation s'appuie sur des dispositifs qui permettent de la faire évoluer (Conseil de perfectionnement ; direction des Etudes ; évaluation des enseignements par les étudiants ; évaluation de la formation et de la vie universitaire)</t>
  </si>
  <si>
    <t>Poursuite d'étude et insertion professionnelle</t>
  </si>
  <si>
    <t>La formation est en adéquation avec les orientations stratégiques de formation initiale et continue de Nantes Université</t>
  </si>
  <si>
    <t xml:space="preserve">La formation fait l'objet de partenariats avec d’autres établissements d’enseignement supérieur et de recherche, au niveau local, régional et/ou national. </t>
  </si>
  <si>
    <t>Nom de la formation :</t>
  </si>
  <si>
    <t>Commentaires</t>
  </si>
  <si>
    <t>Critères</t>
  </si>
  <si>
    <t>Types de formation</t>
  </si>
  <si>
    <t>Licence</t>
  </si>
  <si>
    <t>Deust</t>
  </si>
  <si>
    <t>Licence professionnelle</t>
  </si>
  <si>
    <t>Ingénieur</t>
  </si>
  <si>
    <t>1er cycle Santé</t>
  </si>
  <si>
    <t>La formation fait le lien entre la formation et un laboratoire de recherche (objets de recherche) et implique des enseignants-chercheurs et des chercheurs des disciplines de la formation dans les enseignements</t>
  </si>
  <si>
    <t>Type de diplôme :</t>
  </si>
  <si>
    <t>La formation analyse l'écart entre nombre de places et nombre de candidatures et fait l'objet d'une liste d'attente et d'une liste complémentaire</t>
  </si>
  <si>
    <t>La formation mobilise les taux de poursuite d'étude (en Master pour les licences ou en doctorat pour les Masters), les taux d’insertion global dans l'emploi, les taux d'insertion dans le métier visé et les taux d'entrepreneuriat pour se développer</t>
  </si>
  <si>
    <t>Echelle d'appréciation  de 1 (insuffisant)  à  7 (Excellent)</t>
  </si>
  <si>
    <t>Echelle d'appréciation</t>
  </si>
  <si>
    <t>La formation s'appuie sur les taux de réussite aux examens pour anlayser les dispoitifs existants</t>
  </si>
  <si>
    <t xml:space="preserve">Pertinence attendue au regard du diplôme </t>
  </si>
  <si>
    <t>Analyse de la pertinence</t>
  </si>
  <si>
    <t>La formation est ouverte à l’international (mobilités entrantes et/ou sortantes, accords avec d'autres établissements ; enseignements en langue étrangère, etc.) en cohérence avec les priorités définies par l’établissement.</t>
  </si>
  <si>
    <t>Moins pertinent</t>
  </si>
  <si>
    <t>degré de pertinence du critère en fonction du diplôme</t>
  </si>
  <si>
    <t>Commentaire</t>
  </si>
  <si>
    <t>La formation assure le suivi et la maîtrise de sa soutenabilité en s'appuyant sur des moyens financiers suffisants, soit en captant des financements externes, soit en mobilisant des ressources internes disponibles.</t>
  </si>
  <si>
    <t>Ressources bâtimentaires</t>
  </si>
  <si>
    <t>La formation bénéficie, à proximité, de services universitaires en soutien à la vie de campus (BU, SSE, SUAPS, etc.).</t>
  </si>
  <si>
    <t>La formation est en adéquation avec les orientations stratégiques de formation de Nantes Université.</t>
  </si>
  <si>
    <t>La formation mobilise les taux de poursuite d'étude (en Master pour les licences ou en doctorat pour les Masters), les taux d’insertion professionnelle dans l'emploi, les taux d'insertion dans les métiers visés et les taux d'entrepreneuriat, pour se développer.</t>
  </si>
  <si>
    <t>La formation fait le lien entre la formation et un laboratoire de recherche (objets de recherche) et implique des enseignants-chercheurs et des chercheurs des disciplines de la formation dans les enseignements.</t>
  </si>
  <si>
    <t>La formation mobilise des ressources humaines disponibles (heures d'enseignement, postes de soutien administratif, matériel, etc.).</t>
  </si>
  <si>
    <t>La formation analyse l'écart entre le nombre de places et le nombre de candidatures et fait l'objet d'une liste d'attente et d'une liste d'attente en fin de campagne</t>
  </si>
  <si>
    <t>La formation s'appuie sur des dispositifs qui permettent de la faire évoluer (Conseil de perfectionnement ; direction des Etudes ; évaluation des enseignements par les étudiants ; évaluation de la formation et de la vie universitaire). Elle adapte ses modalités pédagogiques aux caractéristiques de son public étudiant (enseignement à distance, comodalité, hybridation, etc.)</t>
  </si>
  <si>
    <t>La formation s'appuie sur les taux de présence et de réussite aux examens pour analyser les dispositifs existants</t>
  </si>
  <si>
    <t>La formation entretient des relations avec le monde social, économique et culturel, et intègre des éléments de professionnalisation.Elle prend en compte les besoins sociaux, économiques et culturels du territoire (en lien avec la gestion des emplois et des compétences) pour définir ses débouchés, sa finalité et ses contenus, en cohérence avec sa fiche RNCP (cartographie des besoins, analyse démographique, de marché, stages, cofinancements, soutiens formels des employeurs, etc.).</t>
  </si>
  <si>
    <t>Echelle d'appréciation  de 1 (Inexistant)  à  7 (Excellent)</t>
  </si>
  <si>
    <t>Auto-positionnement des critères de pertinence de ma formation</t>
  </si>
  <si>
    <t>2ème cycle Santé</t>
  </si>
  <si>
    <t>La formation bénéficie d'espaces d'enseignements et d'apprentissage adéquats (salles de cours, équipements disponibles, etc.).</t>
  </si>
  <si>
    <t>Orthophonie</t>
  </si>
  <si>
    <t>Orthoptie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</si>
</sst>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Aptos Narrow"/>
      <family val="2"/>
      <scheme val="minor"/>
    </font>
    <font>
      <b/>
      <sz val="11"/>
      <color theme="1"/>
      <name val="Aptos Narrow"/>
      <family val="2"/>
      <scheme val="minor"/>
    </font>
    <font>
      <b/>
      <sz val="14"/>
      <color theme="1"/>
      <name val="Source Sans Pro"/>
      <family val="2"/>
    </font>
    <font>
      <sz val="11"/>
      <color theme="1"/>
      <name val="Source Sans Pro"/>
      <family val="2"/>
    </font>
    <font>
      <b/>
      <sz val="11"/>
      <color theme="1"/>
      <name val="Source Sans Pro"/>
      <family val="2"/>
    </font>
    <font>
      <b/>
      <sz val="12"/>
      <color theme="1"/>
      <name val="Source Sans Pro"/>
      <family val="2"/>
    </font>
    <font>
      <sz val="12"/>
      <color theme="1"/>
      <name val="Source Sans Pro"/>
      <family val="2"/>
    </font>
    <font>
      <sz val="12"/>
      <color theme="1"/>
      <name val="Aptos Narrow"/>
      <family val="2"/>
      <scheme val="minor"/>
    </font>
    <font>
      <sz val="12"/>
      <name val="Source Sans Pro"/>
      <family val="2"/>
    </font>
    <font>
      <b/>
      <sz val="12"/>
      <color theme="1"/>
      <name val="Aptos Narrow"/>
      <family val="2"/>
      <scheme val="minor"/>
    </font>
    <font>
      <sz val="20"/>
      <color rgb="FFFF0000"/>
      <name val="Aptos Narrow"/>
      <family val="2"/>
      <scheme val="minor"/>
    </font>
    <font>
      <b/>
      <sz val="22"/>
      <color theme="1"/>
      <name val="Source Sans Pro"/>
      <family val="2"/>
    </font>
    <font>
      <b/>
      <sz val="16"/>
      <color theme="1"/>
      <name val="Source Sans Pro"/>
      <family val="2"/>
    </font>
    <font>
      <b/>
      <sz val="18"/>
      <color theme="1"/>
      <name val="Source Sans Pro"/>
      <family val="2"/>
    </font>
    <font>
      <b/>
      <sz val="20"/>
      <color theme="1"/>
      <name val="Source Sans Pro"/>
      <family val="2"/>
    </font>
    <font>
      <b/>
      <sz val="18"/>
      <name val="Source Sans Pro"/>
      <family val="2"/>
    </font>
    <font>
      <b/>
      <sz val="16"/>
      <color theme="1"/>
      <name val="Aptos Narrow"/>
      <family val="2"/>
      <scheme val="minor"/>
    </font>
    <font>
      <sz val="24"/>
      <color theme="1"/>
      <name val="Source Sans Pro"/>
      <family val="2"/>
    </font>
    <font>
      <sz val="22"/>
      <color theme="1"/>
      <name val="Aptos Narrow"/>
      <family val="2"/>
      <scheme val="minor"/>
    </font>
    <font>
      <b/>
      <sz val="24"/>
      <color theme="1"/>
      <name val="Aptos Narrow"/>
      <family val="2"/>
      <scheme val="minor"/>
    </font>
    <font>
      <b/>
      <sz val="11"/>
      <color theme="5"/>
      <name val="Aptos Narrow"/>
      <family val="2"/>
      <scheme val="minor"/>
    </font>
    <font>
      <b/>
      <sz val="11"/>
      <color theme="9" tint="-0.249977111117893"/>
      <name val="Aptos Narrow"/>
      <family val="2"/>
      <scheme val="minor"/>
    </font>
    <font>
      <b/>
      <sz val="11"/>
      <color theme="7"/>
      <name val="Aptos Narrow"/>
      <family val="2"/>
      <scheme val="minor"/>
    </font>
    <font>
      <b/>
      <sz val="22"/>
      <color theme="0"/>
      <name val="Source Sans Pro"/>
      <family val="2"/>
    </font>
    <font>
      <sz val="12"/>
      <color theme="0"/>
      <name val="Source Sans Pro"/>
      <family val="2"/>
    </font>
    <font>
      <b/>
      <sz val="36"/>
      <color theme="1"/>
      <name val="Source Sans Pro"/>
      <family val="2"/>
    </font>
    <font>
      <sz val="9"/>
      <color indexed="81"/>
      <name val="Tahoma"/>
      <charset val="1"/>
    </font>
    <font>
      <b/>
      <sz val="9"/>
      <color indexed="81"/>
      <name val="Tahoma"/>
      <charset val="1"/>
    </font>
    <font>
      <sz val="12"/>
      <color indexed="81"/>
      <name val="Source Sans Pro"/>
      <family val="2"/>
    </font>
    <font>
      <sz val="9"/>
      <color indexed="81"/>
      <name val="Tahoma"/>
      <family val="2"/>
    </font>
    <font>
      <b/>
      <sz val="9"/>
      <color indexed="81"/>
      <name val="Tahoma"/>
      <family val="2"/>
    </font>
    <font>
      <sz val="11"/>
      <color indexed="81"/>
      <name val="Tahoma"/>
      <family val="2"/>
    </font>
  </fonts>
  <fills count="17">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1"/>
        <bgColor indexed="64"/>
      </patternFill>
    </fill>
  </fills>
  <borders count="48">
    <border>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right/>
      <top/>
      <bottom style="mediumDashed">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76">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xf numFmtId="0" fontId="0" fillId="0" borderId="6" xfId="0" applyBorder="1"/>
    <xf numFmtId="0" fontId="0" fillId="0" borderId="17" xfId="0" applyBorder="1"/>
    <xf numFmtId="0" fontId="0" fillId="0" borderId="5" xfId="0" applyBorder="1"/>
    <xf numFmtId="0" fontId="0" fillId="0" borderId="7" xfId="0" applyBorder="1"/>
    <xf numFmtId="0" fontId="0" fillId="0" borderId="8" xfId="0" applyBorder="1"/>
    <xf numFmtId="0" fontId="0" fillId="0" borderId="9" xfId="0" applyBorder="1"/>
    <xf numFmtId="0" fontId="0" fillId="0" borderId="10" xfId="0" applyBorder="1"/>
    <xf numFmtId="0" fontId="3" fillId="0" borderId="6" xfId="0" applyFont="1" applyBorder="1" applyAlignment="1">
      <alignment vertical="center" wrapText="1"/>
    </xf>
    <xf numFmtId="0" fontId="3" fillId="0" borderId="3" xfId="0" applyFont="1" applyBorder="1" applyAlignment="1">
      <alignment vertical="center" wrapText="1"/>
    </xf>
    <xf numFmtId="0" fontId="3" fillId="0" borderId="9" xfId="0" applyFont="1" applyBorder="1" applyAlignment="1">
      <alignment vertical="center" wrapText="1"/>
    </xf>
    <xf numFmtId="0" fontId="0" fillId="0" borderId="1" xfId="0" applyBorder="1" applyAlignment="1">
      <alignment horizontal="center" vertical="center"/>
    </xf>
    <xf numFmtId="0" fontId="0" fillId="0" borderId="18" xfId="0" applyBorder="1"/>
    <xf numFmtId="0" fontId="0" fillId="0" borderId="3" xfId="0" applyBorder="1"/>
    <xf numFmtId="0" fontId="0" fillId="0" borderId="4" xfId="0" applyBorder="1"/>
    <xf numFmtId="0" fontId="0" fillId="0" borderId="2" xfId="0" applyBorder="1"/>
    <xf numFmtId="0" fontId="0" fillId="0" borderId="19" xfId="0" applyBorder="1"/>
    <xf numFmtId="0" fontId="0" fillId="2" borderId="2" xfId="0" applyFill="1" applyBorder="1"/>
    <xf numFmtId="0" fontId="0" fillId="2" borderId="5" xfId="0" applyFill="1" applyBorder="1"/>
    <xf numFmtId="0" fontId="0" fillId="2" borderId="8" xfId="0" applyFill="1" applyBorder="1"/>
    <xf numFmtId="0" fontId="0" fillId="0" borderId="6" xfId="0" applyBorder="1" applyAlignment="1">
      <alignment horizontal="center" vertical="center" wrapText="1"/>
    </xf>
    <xf numFmtId="0" fontId="0" fillId="2" borderId="11" xfId="0" applyFill="1" applyBorder="1" applyAlignment="1">
      <alignment horizontal="center" vertical="center"/>
    </xf>
    <xf numFmtId="0" fontId="0" fillId="2" borderId="6" xfId="0" applyFill="1" applyBorder="1" applyAlignment="1">
      <alignment horizontal="center" vertical="center" wrapText="1"/>
    </xf>
    <xf numFmtId="0" fontId="0" fillId="3" borderId="1" xfId="0" applyFill="1" applyBorder="1" applyAlignment="1">
      <alignment horizontal="center" vertical="center"/>
    </xf>
    <xf numFmtId="0" fontId="0" fillId="3" borderId="3" xfId="0" applyFill="1" applyBorder="1"/>
    <xf numFmtId="0" fontId="0" fillId="3" borderId="6" xfId="0" applyFill="1" applyBorder="1"/>
    <xf numFmtId="0" fontId="0" fillId="3" borderId="9" xfId="0" applyFill="1" applyBorder="1"/>
    <xf numFmtId="0" fontId="0" fillId="3" borderId="6" xfId="0" applyFill="1" applyBorder="1" applyAlignment="1">
      <alignment horizontal="center" vertical="center" wrapText="1"/>
    </xf>
    <xf numFmtId="0" fontId="0" fillId="2" borderId="21" xfId="0" applyFill="1" applyBorder="1" applyAlignment="1">
      <alignment horizontal="center" vertical="center"/>
    </xf>
    <xf numFmtId="0" fontId="0" fillId="2" borderId="18" xfId="0" applyFill="1" applyBorder="1"/>
    <xf numFmtId="0" fontId="0" fillId="4" borderId="7" xfId="0" applyFill="1" applyBorder="1"/>
    <xf numFmtId="0" fontId="0" fillId="4" borderId="10" xfId="0" applyFill="1" applyBorder="1"/>
    <xf numFmtId="0" fontId="0" fillId="5" borderId="9" xfId="0" applyFill="1" applyBorder="1"/>
    <xf numFmtId="0" fontId="0" fillId="4" borderId="4" xfId="0" applyFill="1" applyBorder="1"/>
    <xf numFmtId="0" fontId="0" fillId="4" borderId="6" xfId="0" applyFill="1" applyBorder="1" applyAlignment="1">
      <alignment horizontal="center" vertical="center" wrapText="1"/>
    </xf>
    <xf numFmtId="0" fontId="0" fillId="0" borderId="6" xfId="0" applyBorder="1" applyAlignment="1">
      <alignment horizontal="left" vertical="center" wrapText="1"/>
    </xf>
    <xf numFmtId="0" fontId="0" fillId="4" borderId="12" xfId="0" applyFill="1" applyBorder="1" applyAlignment="1">
      <alignment horizontal="center" vertical="center"/>
    </xf>
    <xf numFmtId="0" fontId="0" fillId="4" borderId="16" xfId="0" applyFill="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6" borderId="1" xfId="0" applyFill="1" applyBorder="1" applyAlignment="1">
      <alignment horizontal="center" vertical="center"/>
    </xf>
    <xf numFmtId="0" fontId="0" fillId="6" borderId="3" xfId="0" applyFill="1" applyBorder="1"/>
    <xf numFmtId="0" fontId="0" fillId="6" borderId="6" xfId="0" applyFill="1" applyBorder="1"/>
    <xf numFmtId="0" fontId="0" fillId="6" borderId="9" xfId="0" applyFill="1" applyBorder="1"/>
    <xf numFmtId="0" fontId="0" fillId="0" borderId="17" xfId="0" applyBorder="1" applyAlignment="1">
      <alignment horizontal="left" vertical="center" wrapText="1"/>
    </xf>
    <xf numFmtId="0" fontId="8" fillId="5" borderId="26" xfId="0" applyFont="1" applyFill="1" applyBorder="1" applyAlignment="1">
      <alignment vertical="center" wrapText="1"/>
    </xf>
    <xf numFmtId="0" fontId="7" fillId="5" borderId="0" xfId="0" applyFont="1" applyFill="1"/>
    <xf numFmtId="0" fontId="5" fillId="5" borderId="0" xfId="0" applyFont="1" applyFill="1" applyAlignment="1">
      <alignment vertical="center"/>
    </xf>
    <xf numFmtId="0" fontId="6" fillId="5" borderId="0" xfId="0" applyFont="1" applyFill="1" applyAlignment="1">
      <alignment vertical="center"/>
    </xf>
    <xf numFmtId="0" fontId="6" fillId="5" borderId="0" xfId="0" applyFont="1" applyFill="1" applyAlignment="1">
      <alignment vertical="center" wrapText="1"/>
    </xf>
    <xf numFmtId="0" fontId="7" fillId="5" borderId="3" xfId="0" applyFont="1" applyFill="1" applyBorder="1"/>
    <xf numFmtId="0" fontId="8" fillId="5" borderId="6" xfId="0" applyFont="1" applyFill="1" applyBorder="1" applyAlignment="1">
      <alignment vertical="center" wrapText="1"/>
    </xf>
    <xf numFmtId="0" fontId="7" fillId="5" borderId="6" xfId="0" applyFont="1" applyFill="1" applyBorder="1"/>
    <xf numFmtId="0" fontId="8" fillId="5" borderId="9" xfId="0" applyFont="1" applyFill="1" applyBorder="1" applyAlignment="1">
      <alignment vertical="center" wrapText="1"/>
    </xf>
    <xf numFmtId="0" fontId="7" fillId="5" borderId="9" xfId="0" applyFont="1" applyFill="1" applyBorder="1"/>
    <xf numFmtId="0" fontId="8" fillId="5" borderId="3" xfId="0" applyFont="1" applyFill="1" applyBorder="1" applyAlignment="1">
      <alignment vertical="center" wrapText="1"/>
    </xf>
    <xf numFmtId="0" fontId="7" fillId="5" borderId="26" xfId="0" applyFont="1" applyFill="1" applyBorder="1"/>
    <xf numFmtId="0" fontId="7" fillId="5" borderId="0" xfId="0" applyFont="1" applyFill="1" applyAlignment="1">
      <alignment wrapText="1"/>
    </xf>
    <xf numFmtId="0" fontId="0" fillId="0" borderId="0" xfId="0" applyAlignment="1">
      <alignment horizontal="center" wrapText="1"/>
    </xf>
    <xf numFmtId="0" fontId="7" fillId="0" borderId="0" xfId="0" applyFont="1"/>
    <xf numFmtId="0" fontId="10" fillId="0" borderId="0" xfId="0" applyFont="1" applyAlignment="1">
      <alignment vertical="center"/>
    </xf>
    <xf numFmtId="0" fontId="11" fillId="5" borderId="3" xfId="0" applyFont="1" applyFill="1" applyBorder="1" applyAlignment="1">
      <alignment horizontal="center" vertical="center"/>
    </xf>
    <xf numFmtId="0" fontId="11" fillId="5" borderId="6" xfId="0" applyFont="1" applyFill="1" applyBorder="1" applyAlignment="1">
      <alignment horizontal="center" vertical="center"/>
    </xf>
    <xf numFmtId="0" fontId="11" fillId="5" borderId="9" xfId="0" applyFont="1" applyFill="1" applyBorder="1" applyAlignment="1">
      <alignment horizontal="center" vertical="center"/>
    </xf>
    <xf numFmtId="0" fontId="11" fillId="5" borderId="26" xfId="0" applyFont="1" applyFill="1" applyBorder="1" applyAlignment="1">
      <alignment horizontal="center" vertical="center"/>
    </xf>
    <xf numFmtId="0" fontId="6" fillId="0" borderId="3" xfId="0" applyFont="1" applyBorder="1" applyAlignment="1">
      <alignment vertical="center" wrapText="1"/>
    </xf>
    <xf numFmtId="0" fontId="15"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3" fillId="5" borderId="25"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17" fillId="5" borderId="27" xfId="0" applyFont="1" applyFill="1" applyBorder="1" applyAlignment="1">
      <alignment vertical="center"/>
    </xf>
    <xf numFmtId="0" fontId="18" fillId="5" borderId="6" xfId="0" applyFont="1" applyFill="1" applyBorder="1"/>
    <xf numFmtId="0" fontId="19" fillId="5" borderId="6" xfId="0" applyFont="1" applyFill="1" applyBorder="1"/>
    <xf numFmtId="0" fontId="11" fillId="5" borderId="0" xfId="0" applyFont="1" applyFill="1" applyAlignment="1">
      <alignment horizontal="center" vertical="center"/>
    </xf>
    <xf numFmtId="0" fontId="6" fillId="0" borderId="0" xfId="0" applyFont="1" applyAlignment="1">
      <alignment vertical="center" wrapText="1"/>
    </xf>
    <xf numFmtId="0" fontId="8" fillId="5" borderId="0" xfId="0" applyFont="1" applyFill="1" applyAlignment="1">
      <alignment vertical="center" wrapText="1"/>
    </xf>
    <xf numFmtId="0" fontId="12" fillId="5" borderId="0" xfId="0" applyFont="1" applyFill="1" applyAlignment="1">
      <alignment horizontal="center" vertical="center"/>
    </xf>
    <xf numFmtId="0" fontId="5" fillId="5" borderId="0" xfId="0" applyFont="1" applyFill="1" applyAlignment="1">
      <alignment horizontal="center" vertical="center" wrapText="1"/>
    </xf>
    <xf numFmtId="0" fontId="14" fillId="5" borderId="0" xfId="0" applyFont="1" applyFill="1" applyAlignment="1">
      <alignment horizontal="center" vertical="center" wrapText="1"/>
    </xf>
    <xf numFmtId="0" fontId="8" fillId="5" borderId="31" xfId="0" applyFont="1" applyFill="1" applyBorder="1" applyAlignment="1">
      <alignment vertical="center" wrapText="1"/>
    </xf>
    <xf numFmtId="0" fontId="8" fillId="5" borderId="32" xfId="0" applyFont="1" applyFill="1" applyBorder="1" applyAlignment="1">
      <alignment vertical="center" wrapText="1"/>
    </xf>
    <xf numFmtId="0" fontId="8" fillId="5" borderId="30" xfId="0" applyFont="1" applyFill="1" applyBorder="1" applyAlignment="1">
      <alignment vertical="center" wrapText="1"/>
    </xf>
    <xf numFmtId="0" fontId="8" fillId="5" borderId="33" xfId="0" applyFont="1" applyFill="1" applyBorder="1" applyAlignment="1">
      <alignment vertical="center" wrapText="1"/>
    </xf>
    <xf numFmtId="0" fontId="11" fillId="5" borderId="2" xfId="0" applyFont="1" applyFill="1" applyBorder="1" applyAlignment="1">
      <alignment horizontal="center" vertical="center"/>
    </xf>
    <xf numFmtId="0" fontId="11" fillId="5" borderId="5"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24" xfId="0" applyFont="1" applyFill="1" applyBorder="1" applyAlignment="1">
      <alignment horizontal="center" vertical="center"/>
    </xf>
    <xf numFmtId="0" fontId="11" fillId="5" borderId="38" xfId="0" applyFont="1" applyFill="1" applyBorder="1" applyAlignment="1">
      <alignment horizontal="center" vertical="center"/>
    </xf>
    <xf numFmtId="0" fontId="8" fillId="5" borderId="40" xfId="0" applyFont="1" applyFill="1" applyBorder="1" applyAlignment="1">
      <alignment vertical="center" wrapText="1"/>
    </xf>
    <xf numFmtId="0" fontId="8" fillId="5" borderId="46" xfId="0" applyFont="1" applyFill="1" applyBorder="1" applyAlignment="1">
      <alignment vertical="center" wrapText="1"/>
    </xf>
    <xf numFmtId="0" fontId="8" fillId="5" borderId="47" xfId="0" applyFont="1" applyFill="1" applyBorder="1" applyAlignment="1">
      <alignment vertical="center" wrapText="1"/>
    </xf>
    <xf numFmtId="0" fontId="21" fillId="0" borderId="0" xfId="0" applyFont="1"/>
    <xf numFmtId="0" fontId="22" fillId="0" borderId="0" xfId="0" applyFont="1"/>
    <xf numFmtId="0" fontId="20" fillId="0" borderId="0" xfId="0" applyFont="1"/>
    <xf numFmtId="0" fontId="7" fillId="5" borderId="0" xfId="0" applyFont="1" applyFill="1" applyAlignment="1">
      <alignment vertical="center"/>
    </xf>
    <xf numFmtId="0" fontId="16" fillId="5" borderId="0" xfId="0" applyFont="1" applyFill="1" applyAlignment="1">
      <alignment horizontal="center" vertical="center" wrapText="1"/>
    </xf>
    <xf numFmtId="0" fontId="7" fillId="5" borderId="2" xfId="0" applyFont="1" applyFill="1" applyBorder="1" applyAlignment="1">
      <alignment vertical="center"/>
    </xf>
    <xf numFmtId="0" fontId="7" fillId="5" borderId="3" xfId="0" applyFont="1" applyFill="1" applyBorder="1" applyAlignment="1">
      <alignment vertical="center"/>
    </xf>
    <xf numFmtId="0" fontId="7" fillId="5" borderId="4" xfId="0" applyFont="1" applyFill="1" applyBorder="1" applyAlignment="1">
      <alignment vertical="center"/>
    </xf>
    <xf numFmtId="0" fontId="7" fillId="5" borderId="5" xfId="0" applyFont="1" applyFill="1" applyBorder="1" applyAlignment="1">
      <alignment vertical="center"/>
    </xf>
    <xf numFmtId="0" fontId="7" fillId="5" borderId="8" xfId="0" applyFont="1" applyFill="1" applyBorder="1" applyAlignment="1">
      <alignment vertical="center"/>
    </xf>
    <xf numFmtId="0" fontId="15" fillId="8" borderId="30" xfId="0" applyFont="1" applyFill="1" applyBorder="1" applyAlignment="1">
      <alignment horizontal="center" vertical="center" wrapText="1"/>
    </xf>
    <xf numFmtId="0" fontId="13" fillId="8" borderId="31" xfId="0" applyFont="1" applyFill="1" applyBorder="1" applyAlignment="1">
      <alignment horizontal="center" vertical="center" wrapText="1"/>
    </xf>
    <xf numFmtId="0" fontId="13" fillId="8" borderId="32" xfId="0" applyFont="1" applyFill="1" applyBorder="1" applyAlignment="1">
      <alignment horizontal="center" vertical="center" wrapText="1"/>
    </xf>
    <xf numFmtId="0" fontId="13" fillId="9" borderId="39" xfId="0" applyFont="1" applyFill="1" applyBorder="1" applyAlignment="1">
      <alignment horizontal="center" vertical="center" wrapText="1"/>
    </xf>
    <xf numFmtId="0" fontId="13" fillId="9" borderId="25" xfId="0" applyFont="1" applyFill="1" applyBorder="1" applyAlignment="1">
      <alignment horizontal="center" vertical="center" wrapText="1"/>
    </xf>
    <xf numFmtId="0" fontId="13" fillId="9" borderId="15" xfId="0" applyFont="1" applyFill="1" applyBorder="1" applyAlignment="1">
      <alignment horizontal="center" vertical="center" wrapText="1"/>
    </xf>
    <xf numFmtId="0" fontId="13" fillId="10" borderId="13" xfId="0" applyFont="1" applyFill="1" applyBorder="1" applyAlignment="1">
      <alignment horizontal="center" vertical="center" wrapText="1"/>
    </xf>
    <xf numFmtId="0" fontId="13" fillId="10" borderId="15" xfId="0" applyFont="1" applyFill="1" applyBorder="1" applyAlignment="1">
      <alignment horizontal="center" vertical="center" wrapText="1"/>
    </xf>
    <xf numFmtId="0" fontId="13" fillId="11" borderId="13" xfId="0" applyFont="1" applyFill="1" applyBorder="1" applyAlignment="1">
      <alignment horizontal="center" vertical="center" wrapText="1"/>
    </xf>
    <xf numFmtId="0" fontId="13" fillId="11" borderId="14" xfId="0" applyFont="1" applyFill="1" applyBorder="1" applyAlignment="1">
      <alignment horizontal="center" vertical="center" wrapText="1"/>
    </xf>
    <xf numFmtId="0" fontId="13" fillId="11" borderId="15" xfId="0" applyFont="1" applyFill="1" applyBorder="1" applyAlignment="1">
      <alignment horizontal="center" vertical="center" wrapText="1"/>
    </xf>
    <xf numFmtId="0" fontId="23" fillId="16" borderId="37" xfId="0" applyFont="1" applyFill="1" applyBorder="1" applyAlignment="1">
      <alignment horizontal="center" vertical="center" wrapText="1"/>
    </xf>
    <xf numFmtId="0" fontId="24" fillId="16" borderId="34" xfId="0" applyFont="1" applyFill="1" applyBorder="1" applyAlignment="1">
      <alignment horizontal="center" vertical="center" wrapText="1"/>
    </xf>
    <xf numFmtId="0" fontId="24" fillId="16" borderId="28" xfId="0" applyFont="1" applyFill="1" applyBorder="1" applyAlignment="1">
      <alignment horizontal="center" vertical="center" wrapText="1"/>
    </xf>
    <xf numFmtId="0" fontId="11" fillId="5" borderId="0" xfId="0" applyFont="1" applyFill="1" applyAlignment="1">
      <alignment vertical="center"/>
    </xf>
    <xf numFmtId="0" fontId="8" fillId="0" borderId="29" xfId="0" applyFont="1" applyBorder="1" applyAlignment="1">
      <alignment vertical="center" wrapText="1"/>
    </xf>
    <xf numFmtId="0" fontId="7" fillId="5" borderId="38" xfId="0" applyFont="1" applyFill="1" applyBorder="1" applyAlignment="1">
      <alignment vertical="center"/>
    </xf>
    <xf numFmtId="0" fontId="11" fillId="2" borderId="38" xfId="0" applyFont="1" applyFill="1" applyBorder="1" applyAlignment="1">
      <alignment horizontal="center" vertical="center"/>
    </xf>
    <xf numFmtId="0" fontId="15" fillId="11" borderId="39" xfId="0" applyFont="1" applyFill="1" applyBorder="1" applyAlignment="1">
      <alignment horizontal="center" vertical="center" wrapText="1"/>
    </xf>
    <xf numFmtId="0" fontId="14" fillId="5" borderId="30" xfId="0" applyFont="1" applyFill="1" applyBorder="1" applyAlignment="1" applyProtection="1">
      <alignment horizontal="center" vertical="center" wrapText="1"/>
      <protection hidden="1"/>
    </xf>
    <xf numFmtId="0" fontId="14" fillId="5" borderId="28" xfId="0" applyFont="1" applyFill="1" applyBorder="1" applyAlignment="1" applyProtection="1">
      <alignment horizontal="center" vertical="center" wrapText="1"/>
      <protection hidden="1"/>
    </xf>
    <xf numFmtId="0" fontId="14" fillId="5" borderId="34" xfId="0" applyFont="1" applyFill="1" applyBorder="1" applyAlignment="1" applyProtection="1">
      <alignment horizontal="center" vertical="center" wrapText="1"/>
      <protection hidden="1"/>
    </xf>
    <xf numFmtId="0" fontId="14" fillId="5" borderId="35" xfId="0" applyFont="1" applyFill="1" applyBorder="1" applyAlignment="1" applyProtection="1">
      <alignment horizontal="center" vertical="center" wrapText="1"/>
      <protection hidden="1"/>
    </xf>
    <xf numFmtId="0" fontId="14" fillId="5" borderId="40" xfId="0" applyFont="1" applyFill="1" applyBorder="1" applyAlignment="1" applyProtection="1">
      <alignment horizontal="center" vertical="center" wrapText="1"/>
      <protection hidden="1"/>
    </xf>
    <xf numFmtId="0" fontId="14" fillId="5" borderId="31" xfId="0" applyFont="1" applyFill="1" applyBorder="1" applyAlignment="1" applyProtection="1">
      <alignment horizontal="center" vertical="center" wrapText="1"/>
      <protection hidden="1"/>
    </xf>
    <xf numFmtId="0" fontId="14" fillId="5" borderId="32" xfId="0" applyFont="1" applyFill="1" applyBorder="1" applyAlignment="1" applyProtection="1">
      <alignment horizontal="center" vertical="center" wrapText="1"/>
      <protection hidden="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0" fillId="0" borderId="17" xfId="0" applyBorder="1" applyAlignment="1">
      <alignment horizontal="left" vertical="center" wrapText="1"/>
    </xf>
    <xf numFmtId="0" fontId="1" fillId="0" borderId="22" xfId="0" applyFont="1" applyBorder="1" applyAlignment="1">
      <alignment horizontal="center" wrapText="1"/>
    </xf>
    <xf numFmtId="0" fontId="1" fillId="0" borderId="20" xfId="0" applyFont="1" applyBorder="1" applyAlignment="1">
      <alignment horizont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1" fillId="0" borderId="18" xfId="0" applyFont="1" applyBorder="1" applyAlignment="1">
      <alignment horizontal="center" vertical="center"/>
    </xf>
    <xf numFmtId="0" fontId="3" fillId="0" borderId="0" xfId="0" applyFont="1" applyAlignment="1">
      <alignment horizontal="center" vertical="center"/>
    </xf>
    <xf numFmtId="0" fontId="3" fillId="0" borderId="23" xfId="0" applyFont="1" applyBorder="1" applyAlignment="1">
      <alignment horizontal="center" vertical="center"/>
    </xf>
    <xf numFmtId="0" fontId="14" fillId="15" borderId="2" xfId="0" applyFont="1" applyFill="1" applyBorder="1" applyAlignment="1">
      <alignment horizontal="center" vertical="center" wrapText="1"/>
    </xf>
    <xf numFmtId="0" fontId="14" fillId="15" borderId="38" xfId="0" applyFont="1" applyFill="1" applyBorder="1" applyAlignment="1">
      <alignment horizontal="center" vertical="center" wrapText="1"/>
    </xf>
    <xf numFmtId="0" fontId="14" fillId="15" borderId="5" xfId="0" applyFont="1" applyFill="1" applyBorder="1" applyAlignment="1">
      <alignment horizontal="center" vertical="center" wrapText="1"/>
    </xf>
    <xf numFmtId="0" fontId="14" fillId="15" borderId="8" xfId="0" applyFont="1" applyFill="1" applyBorder="1" applyAlignment="1">
      <alignment horizontal="center" vertical="center" wrapText="1"/>
    </xf>
    <xf numFmtId="0" fontId="25" fillId="5" borderId="0" xfId="0" applyFont="1" applyFill="1" applyAlignment="1">
      <alignment horizontal="center" vertical="center"/>
    </xf>
    <xf numFmtId="0" fontId="23" fillId="16" borderId="42" xfId="0" applyFont="1" applyFill="1" applyBorder="1" applyAlignment="1">
      <alignment horizontal="center" vertical="center"/>
    </xf>
    <xf numFmtId="0" fontId="23" fillId="16" borderId="43" xfId="0" applyFont="1" applyFill="1" applyBorder="1" applyAlignment="1">
      <alignment horizontal="center" vertical="center"/>
    </xf>
    <xf numFmtId="0" fontId="14" fillId="12" borderId="44" xfId="0" applyFont="1" applyFill="1" applyBorder="1" applyAlignment="1">
      <alignment horizontal="center" vertical="center" wrapText="1"/>
    </xf>
    <xf numFmtId="0" fontId="14" fillId="12" borderId="22" xfId="0" applyFont="1" applyFill="1" applyBorder="1" applyAlignment="1">
      <alignment horizontal="center" vertical="center" wrapText="1"/>
    </xf>
    <xf numFmtId="0" fontId="14" fillId="12" borderId="45" xfId="0" applyFont="1" applyFill="1" applyBorder="1" applyAlignment="1">
      <alignment horizontal="center" vertical="center" wrapText="1"/>
    </xf>
    <xf numFmtId="0" fontId="14" fillId="13" borderId="2" xfId="0" applyFont="1" applyFill="1" applyBorder="1" applyAlignment="1">
      <alignment horizontal="center" vertical="center" wrapText="1"/>
    </xf>
    <xf numFmtId="0" fontId="14" fillId="13" borderId="24"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1" fillId="5" borderId="0" xfId="0" applyFont="1" applyFill="1" applyAlignment="1">
      <alignment horizontal="center" vertical="center"/>
    </xf>
    <xf numFmtId="0" fontId="12" fillId="7" borderId="2" xfId="0" applyFont="1" applyFill="1" applyBorder="1" applyAlignment="1">
      <alignment horizontal="center" vertical="center"/>
    </xf>
    <xf numFmtId="0" fontId="12" fillId="7" borderId="3" xfId="0" applyFont="1" applyFill="1" applyBorder="1" applyAlignment="1">
      <alignment horizontal="center" vertical="center"/>
    </xf>
    <xf numFmtId="0" fontId="14" fillId="5" borderId="24" xfId="0" applyFont="1" applyFill="1" applyBorder="1" applyAlignment="1">
      <alignment horizontal="center" vertical="center" wrapText="1"/>
    </xf>
    <xf numFmtId="0" fontId="0" fillId="0" borderId="0" xfId="0" applyAlignment="1">
      <alignment horizontal="center" vertical="center" wrapText="1"/>
    </xf>
    <xf numFmtId="0" fontId="7" fillId="5" borderId="4" xfId="0" applyFont="1" applyFill="1" applyBorder="1" applyAlignment="1">
      <alignment horizontal="left" vertical="top" wrapText="1"/>
    </xf>
    <xf numFmtId="0" fontId="7" fillId="5" borderId="7" xfId="0" applyFont="1" applyFill="1" applyBorder="1" applyAlignment="1">
      <alignment horizontal="left" vertical="top" wrapText="1"/>
    </xf>
    <xf numFmtId="0" fontId="7" fillId="5" borderId="10" xfId="0" applyFont="1" applyFill="1" applyBorder="1" applyAlignment="1">
      <alignment horizontal="left" vertical="top" wrapText="1"/>
    </xf>
    <xf numFmtId="0" fontId="7" fillId="5" borderId="41" xfId="0" applyFont="1" applyFill="1" applyBorder="1" applyAlignment="1">
      <alignment horizontal="left" vertical="top" wrapText="1"/>
    </xf>
    <xf numFmtId="0" fontId="7" fillId="5" borderId="36" xfId="0" applyFont="1" applyFill="1" applyBorder="1" applyAlignment="1">
      <alignment horizontal="left" vertical="top" wrapText="1"/>
    </xf>
  </cellXfs>
  <cellStyles count="1">
    <cellStyle name="Normal" xfId="0" builtinId="0"/>
  </cellStyles>
  <dxfs count="6">
    <dxf>
      <font>
        <b/>
        <i val="0"/>
        <color theme="5"/>
      </font>
      <numFmt numFmtId="30" formatCode="@"/>
      <fill>
        <patternFill>
          <bgColor theme="5" tint="0.79998168889431442"/>
        </patternFill>
      </fill>
    </dxf>
    <dxf>
      <font>
        <b/>
        <i val="0"/>
        <color theme="9" tint="-0.499984740745262"/>
      </font>
      <fill>
        <patternFill>
          <bgColor theme="9"/>
        </patternFill>
      </fill>
    </dxf>
    <dxf>
      <font>
        <b/>
        <i val="0"/>
        <color theme="9" tint="-0.499984740745262"/>
      </font>
    </dxf>
    <dxf>
      <font>
        <b/>
        <i val="0"/>
        <color theme="2" tint="-0.89996032593768116"/>
      </font>
    </dxf>
    <dxf>
      <font>
        <b/>
        <i val="0"/>
        <color theme="2" tint="-0.499984740745262"/>
      </font>
    </dxf>
    <dxf>
      <font>
        <b/>
        <i val="0"/>
        <color theme="2" tint="-9.9948118533890809E-2"/>
      </font>
    </dxf>
  </dxfs>
  <tableStyles count="0" defaultTableStyle="TableStyleMedium2" defaultPivotStyle="PivotStyleLight16"/>
  <colors>
    <mruColors>
      <color rgb="FF0F9E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filled"/>
        <c:varyColors val="0"/>
        <c:ser>
          <c:idx val="0"/>
          <c:order val="0"/>
          <c:spPr>
            <a:solidFill>
              <a:schemeClr val="accent1">
                <a:alpha val="10196"/>
              </a:schemeClr>
            </a:solidFill>
            <a:ln w="50800">
              <a:solidFill>
                <a:schemeClr val="accent1">
                  <a:alpha val="30000"/>
                </a:schemeClr>
              </a:solidFill>
            </a:ln>
            <a:effectLst/>
          </c:spPr>
          <c:dPt>
            <c:idx val="0"/>
            <c:bubble3D val="0"/>
            <c:extLst>
              <c:ext xmlns:c16="http://schemas.microsoft.com/office/drawing/2014/chart" uri="{C3380CC4-5D6E-409C-BE32-E72D297353CC}">
                <c16:uniqueId val="{00000000-0BBE-4455-82A7-9E7C504918E9}"/>
              </c:ext>
            </c:extLst>
          </c:dPt>
          <c:dPt>
            <c:idx val="5"/>
            <c:bubble3D val="0"/>
            <c:extLst>
              <c:ext xmlns:c16="http://schemas.microsoft.com/office/drawing/2014/chart" uri="{C3380CC4-5D6E-409C-BE32-E72D297353CC}">
                <c16:uniqueId val="{00000008-0BBE-4455-82A7-9E7C504918E9}"/>
              </c:ext>
            </c:extLst>
          </c:dPt>
          <c:dPt>
            <c:idx val="6"/>
            <c:bubble3D val="0"/>
            <c:extLst>
              <c:ext xmlns:c16="http://schemas.microsoft.com/office/drawing/2014/chart" uri="{C3380CC4-5D6E-409C-BE32-E72D297353CC}">
                <c16:uniqueId val="{00000007-0BBE-4455-82A7-9E7C504918E9}"/>
              </c:ext>
            </c:extLst>
          </c:dPt>
          <c:dPt>
            <c:idx val="7"/>
            <c:bubble3D val="0"/>
            <c:extLst>
              <c:ext xmlns:c16="http://schemas.microsoft.com/office/drawing/2014/chart" uri="{C3380CC4-5D6E-409C-BE32-E72D297353CC}">
                <c16:uniqueId val="{00000006-0BBE-4455-82A7-9E7C504918E9}"/>
              </c:ext>
            </c:extLst>
          </c:dPt>
          <c:dPt>
            <c:idx val="8"/>
            <c:bubble3D val="0"/>
            <c:extLst>
              <c:ext xmlns:c16="http://schemas.microsoft.com/office/drawing/2014/chart" uri="{C3380CC4-5D6E-409C-BE32-E72D297353CC}">
                <c16:uniqueId val="{00000005-0BBE-4455-82A7-9E7C504918E9}"/>
              </c:ext>
            </c:extLst>
          </c:dPt>
          <c:dPt>
            <c:idx val="9"/>
            <c:bubble3D val="0"/>
            <c:extLst>
              <c:ext xmlns:c16="http://schemas.microsoft.com/office/drawing/2014/chart" uri="{C3380CC4-5D6E-409C-BE32-E72D297353CC}">
                <c16:uniqueId val="{00000004-0BBE-4455-82A7-9E7C504918E9}"/>
              </c:ext>
            </c:extLst>
          </c:dPt>
          <c:dPt>
            <c:idx val="10"/>
            <c:bubble3D val="0"/>
            <c:extLst>
              <c:ext xmlns:c16="http://schemas.microsoft.com/office/drawing/2014/chart" uri="{C3380CC4-5D6E-409C-BE32-E72D297353CC}">
                <c16:uniqueId val="{00000002-0BBE-4455-82A7-9E7C504918E9}"/>
              </c:ext>
            </c:extLst>
          </c:dPt>
          <c:dPt>
            <c:idx val="12"/>
            <c:bubble3D val="0"/>
            <c:extLst>
              <c:ext xmlns:c16="http://schemas.microsoft.com/office/drawing/2014/chart" uri="{C3380CC4-5D6E-409C-BE32-E72D297353CC}">
                <c16:uniqueId val="{00000001-0BBE-4455-82A7-9E7C504918E9}"/>
              </c:ext>
            </c:extLst>
          </c:dPt>
          <c:dPt>
            <c:idx val="13"/>
            <c:bubble3D val="0"/>
            <c:extLst>
              <c:ext xmlns:c16="http://schemas.microsoft.com/office/drawing/2014/chart" uri="{C3380CC4-5D6E-409C-BE32-E72D297353CC}">
                <c16:uniqueId val="{00000008-65E2-4172-BA66-733AB4E3A7E3}"/>
              </c:ext>
            </c:extLst>
          </c:dPt>
          <c:dLbls>
            <c:delete val="1"/>
          </c:dLbls>
          <c:cat>
            <c:strRef>
              <c:f>'AIDE A LA DEC'!$B$7:$B$20</c:f>
              <c:strCache>
                <c:ptCount val="14"/>
                <c:pt idx="0">
                  <c:v>Attractivité</c:v>
                </c:pt>
                <c:pt idx="1">
                  <c:v>Amélioration continue</c:v>
                </c:pt>
                <c:pt idx="2">
                  <c:v>Réussite académique</c:v>
                </c:pt>
                <c:pt idx="3">
                  <c:v>Adossement à la recherche</c:v>
                </c:pt>
                <c:pt idx="4">
                  <c:v>Poursuite d'étude et insertion professionnelle</c:v>
                </c:pt>
                <c:pt idx="5">
                  <c:v>Alignement stratégique</c:v>
                </c:pt>
                <c:pt idx="6">
                  <c:v>Dimension internationale</c:v>
                </c:pt>
                <c:pt idx="7">
                  <c:v>Partenariats et collaborations</c:v>
                </c:pt>
                <c:pt idx="8">
                  <c:v>Lien avec les besoins socio-économique territoriaux</c:v>
                </c:pt>
                <c:pt idx="9">
                  <c:v>Cohérence avec l’offre de formation sur le territoire</c:v>
                </c:pt>
                <c:pt idx="10">
                  <c:v>Moyens financiers</c:v>
                </c:pt>
                <c:pt idx="11">
                  <c:v>Ressources bâtimentaires</c:v>
                </c:pt>
                <c:pt idx="12">
                  <c:v>Ressources humaines</c:v>
                </c:pt>
                <c:pt idx="13">
                  <c:v>Services disponibles</c:v>
                </c:pt>
              </c:strCache>
            </c:strRef>
          </c:cat>
          <c:val>
            <c:numRef>
              <c:f>'AIDE A LA DEC'!$G$7:$G$20</c:f>
              <c:numCache>
                <c:formatCode>General</c:formatCode>
                <c:ptCount val="14"/>
                <c:pt idx="0">
                  <c:v>4</c:v>
                </c:pt>
                <c:pt idx="1">
                  <c:v>4</c:v>
                </c:pt>
                <c:pt idx="2">
                  <c:v>4</c:v>
                </c:pt>
                <c:pt idx="3">
                  <c:v>4</c:v>
                </c:pt>
                <c:pt idx="4">
                  <c:v>4</c:v>
                </c:pt>
                <c:pt idx="5">
                  <c:v>4</c:v>
                </c:pt>
                <c:pt idx="6">
                  <c:v>4</c:v>
                </c:pt>
                <c:pt idx="7">
                  <c:v>4</c:v>
                </c:pt>
                <c:pt idx="8">
                  <c:v>4</c:v>
                </c:pt>
                <c:pt idx="9">
                  <c:v>4</c:v>
                </c:pt>
                <c:pt idx="10">
                  <c:v>4</c:v>
                </c:pt>
                <c:pt idx="11">
                  <c:v>4</c:v>
                </c:pt>
                <c:pt idx="12">
                  <c:v>4</c:v>
                </c:pt>
                <c:pt idx="13">
                  <c:v>4</c:v>
                </c:pt>
              </c:numCache>
            </c:numRef>
          </c:val>
          <c:extLst>
            <c:ext xmlns:c16="http://schemas.microsoft.com/office/drawing/2014/chart" uri="{C3380CC4-5D6E-409C-BE32-E72D297353CC}">
              <c16:uniqueId val="{00000000-D934-481E-931E-8D2FEF68C3A8}"/>
            </c:ext>
          </c:extLst>
        </c:ser>
        <c:ser>
          <c:idx val="1"/>
          <c:order val="1"/>
          <c:tx>
            <c:strRef>
              <c:f>'AIDE A LA DEC'!$B$7:$B$20</c:f>
              <c:strCache>
                <c:ptCount val="14"/>
                <c:pt idx="0">
                  <c:v>Attractivité</c:v>
                </c:pt>
                <c:pt idx="1">
                  <c:v>Amélioration continue</c:v>
                </c:pt>
                <c:pt idx="2">
                  <c:v>Réussite académique</c:v>
                </c:pt>
                <c:pt idx="3">
                  <c:v>Adossement à la recherche</c:v>
                </c:pt>
                <c:pt idx="4">
                  <c:v>Poursuite d'étude et insertion professionnelle</c:v>
                </c:pt>
                <c:pt idx="5">
                  <c:v>Alignement stratégique</c:v>
                </c:pt>
                <c:pt idx="6">
                  <c:v>Dimension internationale</c:v>
                </c:pt>
                <c:pt idx="7">
                  <c:v>Partenariats et collaborations</c:v>
                </c:pt>
                <c:pt idx="8">
                  <c:v>Lien avec les besoins socio-économique territoriaux</c:v>
                </c:pt>
                <c:pt idx="9">
                  <c:v>Cohérence avec l’offre de formation sur le territoire</c:v>
                </c:pt>
                <c:pt idx="10">
                  <c:v>Moyens financiers</c:v>
                </c:pt>
                <c:pt idx="11">
                  <c:v>Ressources bâtimentaires</c:v>
                </c:pt>
                <c:pt idx="12">
                  <c:v>Ressources humaines</c:v>
                </c:pt>
                <c:pt idx="13">
                  <c:v>Services disponibles</c:v>
                </c:pt>
              </c:strCache>
            </c:strRef>
          </c:tx>
          <c:spPr>
            <a:solidFill>
              <a:schemeClr val="accent6"/>
            </a:solidFill>
            <a:ln w="50800">
              <a:solidFill>
                <a:schemeClr val="accent3">
                  <a:alpha val="30000"/>
                </a:schemeClr>
              </a:solidFill>
            </a:ln>
            <a:effectLst/>
          </c:spPr>
          <c:dLbls>
            <c:delete val="1"/>
          </c:dLbls>
          <c:val>
            <c:numRef>
              <c:f>'AIDE A LA DEC'!$J$7:$J$20</c:f>
              <c:numCache>
                <c:formatCode>General</c:formatCode>
                <c:ptCount val="14"/>
                <c:pt idx="0">
                  <c:v>4</c:v>
                </c:pt>
                <c:pt idx="1">
                  <c:v>4</c:v>
                </c:pt>
                <c:pt idx="2">
                  <c:v>4</c:v>
                </c:pt>
                <c:pt idx="3">
                  <c:v>4</c:v>
                </c:pt>
                <c:pt idx="4">
                  <c:v>4</c:v>
                </c:pt>
                <c:pt idx="5">
                  <c:v>0</c:v>
                </c:pt>
                <c:pt idx="6">
                  <c:v>0</c:v>
                </c:pt>
                <c:pt idx="7">
                  <c:v>0</c:v>
                </c:pt>
                <c:pt idx="8">
                  <c:v>0</c:v>
                </c:pt>
                <c:pt idx="9">
                  <c:v>0</c:v>
                </c:pt>
                <c:pt idx="10">
                  <c:v>0</c:v>
                </c:pt>
                <c:pt idx="12">
                  <c:v>0</c:v>
                </c:pt>
                <c:pt idx="13">
                  <c:v>0</c:v>
                </c:pt>
              </c:numCache>
            </c:numRef>
          </c:val>
          <c:extLst>
            <c:ext xmlns:c16="http://schemas.microsoft.com/office/drawing/2014/chart" uri="{C3380CC4-5D6E-409C-BE32-E72D297353CC}">
              <c16:uniqueId val="{00000015-01D0-4B20-B036-660A2E37B0A1}"/>
            </c:ext>
          </c:extLst>
        </c:ser>
        <c:ser>
          <c:idx val="2"/>
          <c:order val="2"/>
          <c:tx>
            <c:strRef>
              <c:f>'AIDE A LA DEC'!$B$7:$B$20</c:f>
              <c:strCache>
                <c:ptCount val="14"/>
                <c:pt idx="0">
                  <c:v>Attractivité</c:v>
                </c:pt>
                <c:pt idx="1">
                  <c:v>Amélioration continue</c:v>
                </c:pt>
                <c:pt idx="2">
                  <c:v>Réussite académique</c:v>
                </c:pt>
                <c:pt idx="3">
                  <c:v>Adossement à la recherche</c:v>
                </c:pt>
                <c:pt idx="4">
                  <c:v>Poursuite d'étude et insertion professionnelle</c:v>
                </c:pt>
                <c:pt idx="5">
                  <c:v>Alignement stratégique</c:v>
                </c:pt>
                <c:pt idx="6">
                  <c:v>Dimension internationale</c:v>
                </c:pt>
                <c:pt idx="7">
                  <c:v>Partenariats et collaborations</c:v>
                </c:pt>
                <c:pt idx="8">
                  <c:v>Lien avec les besoins socio-économique territoriaux</c:v>
                </c:pt>
                <c:pt idx="9">
                  <c:v>Cohérence avec l’offre de formation sur le territoire</c:v>
                </c:pt>
                <c:pt idx="10">
                  <c:v>Moyens financiers</c:v>
                </c:pt>
                <c:pt idx="11">
                  <c:v>Ressources bâtimentaires</c:v>
                </c:pt>
                <c:pt idx="12">
                  <c:v>Ressources humaines</c:v>
                </c:pt>
                <c:pt idx="13">
                  <c:v>Services disponibles</c:v>
                </c:pt>
              </c:strCache>
            </c:strRef>
          </c:tx>
          <c:spPr>
            <a:solidFill>
              <a:schemeClr val="accent4"/>
            </a:solidFill>
            <a:ln w="50800">
              <a:solidFill>
                <a:schemeClr val="accent5">
                  <a:alpha val="30000"/>
                </a:schemeClr>
              </a:solidFill>
            </a:ln>
            <a:effectLst/>
          </c:spPr>
          <c:dLbls>
            <c:delete val="1"/>
          </c:dLbls>
          <c:val>
            <c:numRef>
              <c:f>'AIDE A LA DEC'!$K$7:$K$20</c:f>
              <c:numCache>
                <c:formatCode>General</c:formatCode>
                <c:ptCount val="14"/>
                <c:pt idx="0">
                  <c:v>0</c:v>
                </c:pt>
                <c:pt idx="1">
                  <c:v>0</c:v>
                </c:pt>
                <c:pt idx="2">
                  <c:v>0</c:v>
                </c:pt>
                <c:pt idx="3">
                  <c:v>0</c:v>
                </c:pt>
                <c:pt idx="4">
                  <c:v>0</c:v>
                </c:pt>
                <c:pt idx="5">
                  <c:v>4</c:v>
                </c:pt>
                <c:pt idx="6">
                  <c:v>4</c:v>
                </c:pt>
                <c:pt idx="7">
                  <c:v>4</c:v>
                </c:pt>
                <c:pt idx="8">
                  <c:v>0</c:v>
                </c:pt>
                <c:pt idx="9">
                  <c:v>0</c:v>
                </c:pt>
                <c:pt idx="10">
                  <c:v>0</c:v>
                </c:pt>
                <c:pt idx="12">
                  <c:v>0</c:v>
                </c:pt>
                <c:pt idx="13">
                  <c:v>0</c:v>
                </c:pt>
              </c:numCache>
            </c:numRef>
          </c:val>
          <c:extLst>
            <c:ext xmlns:c16="http://schemas.microsoft.com/office/drawing/2014/chart" uri="{C3380CC4-5D6E-409C-BE32-E72D297353CC}">
              <c16:uniqueId val="{00000016-01D0-4B20-B036-660A2E37B0A1}"/>
            </c:ext>
          </c:extLst>
        </c:ser>
        <c:ser>
          <c:idx val="3"/>
          <c:order val="3"/>
          <c:tx>
            <c:strRef>
              <c:f>'AIDE A LA DEC'!$B$7:$B$20</c:f>
              <c:strCache>
                <c:ptCount val="14"/>
                <c:pt idx="0">
                  <c:v>Attractivité</c:v>
                </c:pt>
                <c:pt idx="1">
                  <c:v>Amélioration continue</c:v>
                </c:pt>
                <c:pt idx="2">
                  <c:v>Réussite académique</c:v>
                </c:pt>
                <c:pt idx="3">
                  <c:v>Adossement à la recherche</c:v>
                </c:pt>
                <c:pt idx="4">
                  <c:v>Poursuite d'étude et insertion professionnelle</c:v>
                </c:pt>
                <c:pt idx="5">
                  <c:v>Alignement stratégique</c:v>
                </c:pt>
                <c:pt idx="6">
                  <c:v>Dimension internationale</c:v>
                </c:pt>
                <c:pt idx="7">
                  <c:v>Partenariats et collaborations</c:v>
                </c:pt>
                <c:pt idx="8">
                  <c:v>Lien avec les besoins socio-économique territoriaux</c:v>
                </c:pt>
                <c:pt idx="9">
                  <c:v>Cohérence avec l’offre de formation sur le territoire</c:v>
                </c:pt>
                <c:pt idx="10">
                  <c:v>Moyens financiers</c:v>
                </c:pt>
                <c:pt idx="11">
                  <c:v>Ressources bâtimentaires</c:v>
                </c:pt>
                <c:pt idx="12">
                  <c:v>Ressources humaines</c:v>
                </c:pt>
                <c:pt idx="13">
                  <c:v>Services disponibles</c:v>
                </c:pt>
              </c:strCache>
            </c:strRef>
          </c:tx>
          <c:spPr>
            <a:solidFill>
              <a:schemeClr val="accent5"/>
            </a:solidFill>
            <a:ln w="50800">
              <a:solidFill>
                <a:schemeClr val="accent1">
                  <a:lumMod val="60000"/>
                  <a:alpha val="30000"/>
                </a:schemeClr>
              </a:solidFill>
            </a:ln>
            <a:effectLst/>
          </c:spPr>
          <c:dLbls>
            <c:delete val="1"/>
          </c:dLbls>
          <c:val>
            <c:numRef>
              <c:f>'AIDE A LA DEC'!$L$7:$L$20</c:f>
              <c:numCache>
                <c:formatCode>General</c:formatCode>
                <c:ptCount val="14"/>
                <c:pt idx="0">
                  <c:v>0</c:v>
                </c:pt>
                <c:pt idx="1">
                  <c:v>0</c:v>
                </c:pt>
                <c:pt idx="2">
                  <c:v>0</c:v>
                </c:pt>
                <c:pt idx="3">
                  <c:v>0</c:v>
                </c:pt>
                <c:pt idx="4">
                  <c:v>0</c:v>
                </c:pt>
                <c:pt idx="5">
                  <c:v>0</c:v>
                </c:pt>
                <c:pt idx="6">
                  <c:v>0</c:v>
                </c:pt>
                <c:pt idx="7">
                  <c:v>0</c:v>
                </c:pt>
                <c:pt idx="8">
                  <c:v>4</c:v>
                </c:pt>
                <c:pt idx="9">
                  <c:v>4</c:v>
                </c:pt>
                <c:pt idx="10">
                  <c:v>0</c:v>
                </c:pt>
                <c:pt idx="12">
                  <c:v>0</c:v>
                </c:pt>
                <c:pt idx="13">
                  <c:v>0</c:v>
                </c:pt>
              </c:numCache>
            </c:numRef>
          </c:val>
          <c:extLst>
            <c:ext xmlns:c16="http://schemas.microsoft.com/office/drawing/2014/chart" uri="{C3380CC4-5D6E-409C-BE32-E72D297353CC}">
              <c16:uniqueId val="{00000017-01D0-4B20-B036-660A2E37B0A1}"/>
            </c:ext>
          </c:extLst>
        </c:ser>
        <c:ser>
          <c:idx val="4"/>
          <c:order val="4"/>
          <c:tx>
            <c:strRef>
              <c:f>'AIDE A LA DEC'!$B$7:$B$20</c:f>
              <c:strCache>
                <c:ptCount val="14"/>
                <c:pt idx="0">
                  <c:v>Attractivité</c:v>
                </c:pt>
                <c:pt idx="1">
                  <c:v>Amélioration continue</c:v>
                </c:pt>
                <c:pt idx="2">
                  <c:v>Réussite académique</c:v>
                </c:pt>
                <c:pt idx="3">
                  <c:v>Adossement à la recherche</c:v>
                </c:pt>
                <c:pt idx="4">
                  <c:v>Poursuite d'étude et insertion professionnelle</c:v>
                </c:pt>
                <c:pt idx="5">
                  <c:v>Alignement stratégique</c:v>
                </c:pt>
                <c:pt idx="6">
                  <c:v>Dimension internationale</c:v>
                </c:pt>
                <c:pt idx="7">
                  <c:v>Partenariats et collaborations</c:v>
                </c:pt>
                <c:pt idx="8">
                  <c:v>Lien avec les besoins socio-économique territoriaux</c:v>
                </c:pt>
                <c:pt idx="9">
                  <c:v>Cohérence avec l’offre de formation sur le territoire</c:v>
                </c:pt>
                <c:pt idx="10">
                  <c:v>Moyens financiers</c:v>
                </c:pt>
                <c:pt idx="11">
                  <c:v>Ressources bâtimentaires</c:v>
                </c:pt>
                <c:pt idx="12">
                  <c:v>Ressources humaines</c:v>
                </c:pt>
                <c:pt idx="13">
                  <c:v>Services disponibles</c:v>
                </c:pt>
              </c:strCache>
            </c:strRef>
          </c:tx>
          <c:spPr>
            <a:solidFill>
              <a:schemeClr val="accent2"/>
            </a:solidFill>
            <a:ln w="50800">
              <a:solidFill>
                <a:schemeClr val="accent3">
                  <a:lumMod val="60000"/>
                  <a:alpha val="30000"/>
                </a:schemeClr>
              </a:solidFill>
            </a:ln>
            <a:effectLst/>
          </c:spPr>
          <c:dLbls>
            <c:delete val="1"/>
          </c:dLbls>
          <c:val>
            <c:numRef>
              <c:f>'AIDE A LA DEC'!$M$7:$M$20</c:f>
              <c:numCache>
                <c:formatCode>General</c:formatCode>
                <c:ptCount val="14"/>
                <c:pt idx="0">
                  <c:v>0</c:v>
                </c:pt>
                <c:pt idx="1">
                  <c:v>0</c:v>
                </c:pt>
                <c:pt idx="2">
                  <c:v>0</c:v>
                </c:pt>
                <c:pt idx="3">
                  <c:v>0</c:v>
                </c:pt>
                <c:pt idx="4">
                  <c:v>0</c:v>
                </c:pt>
                <c:pt idx="5">
                  <c:v>0</c:v>
                </c:pt>
                <c:pt idx="6">
                  <c:v>0</c:v>
                </c:pt>
                <c:pt idx="7">
                  <c:v>0</c:v>
                </c:pt>
                <c:pt idx="8">
                  <c:v>0</c:v>
                </c:pt>
                <c:pt idx="9">
                  <c:v>0</c:v>
                </c:pt>
                <c:pt idx="10">
                  <c:v>4</c:v>
                </c:pt>
                <c:pt idx="11">
                  <c:v>4</c:v>
                </c:pt>
                <c:pt idx="12">
                  <c:v>4</c:v>
                </c:pt>
                <c:pt idx="13">
                  <c:v>4</c:v>
                </c:pt>
              </c:numCache>
            </c:numRef>
          </c:val>
          <c:extLst>
            <c:ext xmlns:c16="http://schemas.microsoft.com/office/drawing/2014/chart" uri="{C3380CC4-5D6E-409C-BE32-E72D297353CC}">
              <c16:uniqueId val="{00000018-01D0-4B20-B036-660A2E37B0A1}"/>
            </c:ext>
          </c:extLst>
        </c:ser>
        <c:dLbls>
          <c:showLegendKey val="0"/>
          <c:showVal val="1"/>
          <c:showCatName val="0"/>
          <c:showSerName val="0"/>
          <c:showPercent val="0"/>
          <c:showBubbleSize val="0"/>
        </c:dLbls>
        <c:axId val="1266112432"/>
        <c:axId val="1266113872"/>
      </c:radarChart>
      <c:catAx>
        <c:axId val="126611243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2000" b="1" i="0" u="none" strike="noStrike" kern="1200" baseline="0">
                <a:solidFill>
                  <a:schemeClr val="dk1">
                    <a:lumMod val="50000"/>
                    <a:lumOff val="50000"/>
                  </a:schemeClr>
                </a:solidFill>
                <a:latin typeface="+mn-lt"/>
                <a:ea typeface="+mn-ea"/>
                <a:cs typeface="+mn-cs"/>
              </a:defRPr>
            </a:pPr>
            <a:endParaRPr lang="fr-FR"/>
          </a:p>
        </c:txPr>
        <c:crossAx val="1266113872"/>
        <c:crosses val="autoZero"/>
        <c:auto val="1"/>
        <c:lblAlgn val="ctr"/>
        <c:lblOffset val="100"/>
        <c:noMultiLvlLbl val="0"/>
      </c:catAx>
      <c:valAx>
        <c:axId val="1266113872"/>
        <c:scaling>
          <c:orientation val="minMax"/>
        </c:scaling>
        <c:delete val="1"/>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crossAx val="12661124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34925" cap="rnd">
              <a:solidFill>
                <a:schemeClr val="accent1"/>
              </a:solidFill>
              <a:round/>
            </a:ln>
            <a:effectLst>
              <a:outerShdw blurRad="57150" dist="19050" dir="5400000" algn="ctr" rotWithShape="0">
                <a:srgbClr val="000000">
                  <a:alpha val="63000"/>
                </a:srgbClr>
              </a:outerShdw>
            </a:effectLst>
          </c:spPr>
          <c:marker>
            <c:symbol val="none"/>
          </c:marker>
          <c:dLbls>
            <c:delete val="1"/>
          </c:dLbls>
          <c:cat>
            <c:strRef>
              <c:f>'AIDE A LA DEC (2)'!$B$7:$B$19</c:f>
              <c:strCache>
                <c:ptCount val="13"/>
                <c:pt idx="0">
                  <c:v>Attractivité</c:v>
                </c:pt>
                <c:pt idx="1">
                  <c:v>Adossement à la recherche</c:v>
                </c:pt>
                <c:pt idx="2">
                  <c:v>Poursuite d'étude et insertion professionnelle</c:v>
                </c:pt>
                <c:pt idx="3">
                  <c:v>Amélioration continue</c:v>
                </c:pt>
                <c:pt idx="4">
                  <c:v>Réussite académique</c:v>
                </c:pt>
                <c:pt idx="5">
                  <c:v>Alignement stratégique</c:v>
                </c:pt>
                <c:pt idx="6">
                  <c:v>Dimension internationale</c:v>
                </c:pt>
                <c:pt idx="7">
                  <c:v>Partenariats et collaborations</c:v>
                </c:pt>
                <c:pt idx="8">
                  <c:v>Lien avec les besoins socio-économique territoriaux</c:v>
                </c:pt>
                <c:pt idx="9">
                  <c:v>Cohérence avec l’offre de formation sur le territoire</c:v>
                </c:pt>
                <c:pt idx="10">
                  <c:v>Moyens financiers</c:v>
                </c:pt>
                <c:pt idx="11">
                  <c:v>Ressources humaines</c:v>
                </c:pt>
                <c:pt idx="12">
                  <c:v>Services disponibles</c:v>
                </c:pt>
              </c:strCache>
            </c:strRef>
          </c:cat>
          <c:val>
            <c:numRef>
              <c:f>'AIDE A LA DEC (2)'!$E$7:$E$19</c:f>
              <c:numCache>
                <c:formatCode>General</c:formatCode>
                <c:ptCount val="13"/>
                <c:pt idx="0">
                  <c:v>2</c:v>
                </c:pt>
                <c:pt idx="1">
                  <c:v>3</c:v>
                </c:pt>
                <c:pt idx="2">
                  <c:v>6</c:v>
                </c:pt>
                <c:pt idx="3">
                  <c:v>7</c:v>
                </c:pt>
                <c:pt idx="4">
                  <c:v>5</c:v>
                </c:pt>
                <c:pt idx="5">
                  <c:v>5</c:v>
                </c:pt>
                <c:pt idx="6">
                  <c:v>6</c:v>
                </c:pt>
                <c:pt idx="7">
                  <c:v>7</c:v>
                </c:pt>
                <c:pt idx="8">
                  <c:v>4</c:v>
                </c:pt>
                <c:pt idx="9">
                  <c:v>5</c:v>
                </c:pt>
                <c:pt idx="10">
                  <c:v>5</c:v>
                </c:pt>
                <c:pt idx="11">
                  <c:v>6</c:v>
                </c:pt>
                <c:pt idx="12">
                  <c:v>4</c:v>
                </c:pt>
              </c:numCache>
            </c:numRef>
          </c:val>
          <c:extLst>
            <c:ext xmlns:c16="http://schemas.microsoft.com/office/drawing/2014/chart" uri="{C3380CC4-5D6E-409C-BE32-E72D297353CC}">
              <c16:uniqueId val="{00000000-0B55-490D-B31A-F7E28E8735CF}"/>
            </c:ext>
          </c:extLst>
        </c:ser>
        <c:dLbls>
          <c:showLegendKey val="0"/>
          <c:showVal val="1"/>
          <c:showCatName val="0"/>
          <c:showSerName val="0"/>
          <c:showPercent val="0"/>
          <c:showBubbleSize val="0"/>
        </c:dLbls>
        <c:axId val="1266112432"/>
        <c:axId val="1266113872"/>
      </c:radarChart>
      <c:catAx>
        <c:axId val="126611243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fr-FR"/>
          </a:p>
        </c:txPr>
        <c:crossAx val="1266113872"/>
        <c:crosses val="autoZero"/>
        <c:auto val="1"/>
        <c:lblAlgn val="ctr"/>
        <c:lblOffset val="100"/>
        <c:noMultiLvlLbl val="0"/>
      </c:catAx>
      <c:valAx>
        <c:axId val="12661138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661124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9">
  <cs:axisTitle>
    <cs:lnRef idx="0"/>
    <cs:fillRef idx="0"/>
    <cs:effectRef idx="0"/>
    <cs:fontRef idx="minor">
      <a:schemeClr val="dk1">
        <a:lumMod val="50000"/>
        <a:lumOff val="50000"/>
      </a:schemeClr>
    </cs:fontRef>
    <cs:defRPr sz="900" b="1" kern="1200"/>
  </cs:axisTitle>
  <cs:categoryAxis>
    <cs:lnRef idx="0"/>
    <cs:fillRef idx="0"/>
    <cs:effectRef idx="0"/>
    <cs:fontRef idx="minor">
      <a:schemeClr val="dk1">
        <a:lumMod val="50000"/>
        <a:lumOff val="50000"/>
      </a:schemeClr>
    </cs:fontRef>
    <cs:spPr>
      <a:ln w="9525" cap="flat" cmpd="sng" algn="ctr">
        <a:solidFill>
          <a:schemeClr val="dk1">
            <a:lumMod val="15000"/>
            <a:lumOff val="85000"/>
          </a:schemeClr>
        </a:solidFill>
        <a:round/>
      </a:ln>
    </cs:spPr>
    <cs:defRPr sz="900" kern="1200"/>
  </cs:categoryAxis>
  <cs:chartArea>
    <cs:lnRef idx="0"/>
    <cs:fillRef idx="0"/>
    <cs:effectRef idx="0"/>
    <cs:fontRef idx="minor">
      <a:schemeClr val="dk1"/>
    </cs:fontRef>
    <cs: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10196"/>
        </a:schemeClr>
      </a:solidFill>
      <a:ln w="50800">
        <a:solidFill>
          <a:schemeClr val="phClr">
            <a:alpha val="30000"/>
          </a:schemeClr>
        </a:solidFill>
      </a:ln>
    </cs:spPr>
  </cs:dataPoint>
  <cs:dataPoint3D>
    <cs:lnRef idx="0">
      <cs:styleClr val="auto"/>
    </cs:lnRef>
    <cs:fillRef idx="0">
      <cs:styleClr val="auto"/>
    </cs:fillRef>
    <cs:effectRef idx="0"/>
    <cs:fontRef idx="minor">
      <a:schemeClr val="tx1"/>
    </cs:fontRef>
    <cs:spPr>
      <a:solidFill>
        <a:schemeClr val="phClr">
          <a:alpha val="10196"/>
        </a:schemeClr>
      </a:solidFill>
      <a:ln w="50800">
        <a:solidFill>
          <a:schemeClr val="phClr">
            <a:alpha val="30000"/>
          </a:schemeClr>
        </a:solidFill>
      </a:ln>
    </cs:spPr>
  </cs:dataPoint3D>
  <cs:dataPointLine>
    <cs:lnRef idx="0">
      <cs:styleClr val="auto"/>
    </cs:lnRef>
    <cs:fillRef idx="0"/>
    <cs:effectRef idx="0"/>
    <cs:fontRef idx="minor">
      <a:schemeClr val="tx1"/>
    </cs:fontRef>
    <cs:spPr>
      <a:ln w="50800" cap="rnd" cmpd="sng" algn="ctr">
        <a:solidFill>
          <a:schemeClr val="phClr">
            <a:alpha val="30000"/>
          </a:schemeClr>
        </a:solidFill>
        <a:round/>
      </a:ln>
    </cs:spPr>
  </cs:dataPointLine>
  <cs:dataPointMarker>
    <cs:lnRef idx="0"/>
    <cs:fillRef idx="0">
      <cs:styleClr val="auto"/>
    </cs:fillRef>
    <cs:effectRef idx="0"/>
    <cs:fontRef idx="minor">
      <a:schemeClr val="tx1"/>
    </cs:fontRef>
    <cs:spPr>
      <a:solidFill>
        <a:schemeClr val="phClr"/>
      </a:solidFill>
      <a:ln w="12700" cap="flat" cmpd="sng" algn="ctr">
        <a:solidFill>
          <a:schemeClr val="lt1"/>
        </a:solidFill>
        <a:round/>
      </a:ln>
    </cs:spPr>
  </cs:dataPointMarker>
  <cs:dataPointMarkerLayout symbol="circle" size="4"/>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dk1">
        <a:lumMod val="50000"/>
        <a:lumOff val="50000"/>
      </a:schemeClr>
    </cs:fontRef>
    <cs:spPr>
      <a:ln w="9525" cap="rnd">
        <a:solidFill>
          <a:schemeClr val="dk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tx1"/>
    </cs:fontRef>
    <cs:spPr>
      <a:ln w="9525">
        <a:solidFill>
          <a:schemeClr val="dk1">
            <a:lumMod val="35000"/>
            <a:lumOff val="65000"/>
          </a:schemeClr>
        </a:solidFill>
      </a:ln>
    </cs:spPr>
  </cs:dropLine>
  <cs:errorBar>
    <cs:lnRef idx="0"/>
    <cs:fillRef idx="0"/>
    <cs:effectRef idx="0"/>
    <cs:fontRef idx="minor">
      <a:schemeClr val="tx1"/>
    </cs:fontRef>
    <cs:spPr>
      <a:ln w="9525">
        <a:solidFill>
          <a:schemeClr val="dk1">
            <a:lumMod val="50000"/>
            <a:lumOff val="50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15000"/>
            <a:lumOff val="85000"/>
          </a:schemeClr>
        </a:solidFill>
        <a:round/>
      </a:ln>
    </cs:spPr>
  </cs:gridlineMajor>
  <cs:gridlineMinor>
    <cs:lnRef idx="0"/>
    <cs:fillRef idx="0"/>
    <cs:effectRef idx="0"/>
    <cs:fontRef idx="minor">
      <a:schemeClr val="tx1"/>
    </cs:fontRef>
    <cs:spPr>
      <a:ln w="9525" cap="flat" cmpd="sng" algn="ctr">
        <a:solidFill>
          <a:schemeClr val="dk1">
            <a:lumMod val="5000"/>
            <a:lumOff val="95000"/>
          </a:schemeClr>
        </a:solidFill>
        <a:round/>
      </a:ln>
    </cs:spPr>
  </cs:gridlineMinor>
  <cs:hiLoLine>
    <cs:lnRef idx="0"/>
    <cs:fillRef idx="0"/>
    <cs:effectRef idx="0"/>
    <cs:fontRef idx="minor">
      <a:schemeClr val="tx1"/>
    </cs:fontRef>
    <cs:spPr>
      <a:ln w="9525">
        <a:solidFill>
          <a:schemeClr val="dk1">
            <a:lumMod val="35000"/>
            <a:lumOff val="65000"/>
          </a:schemeClr>
        </a:solidFill>
      </a:ln>
    </cs:spPr>
  </cs:hiLoLine>
  <cs:leaderLine>
    <cs:lnRef idx="0"/>
    <cs:fillRef idx="0"/>
    <cs:effectRef idx="0"/>
    <cs:fontRef idx="minor">
      <a:schemeClr val="tx1"/>
    </cs:fontRef>
    <cs:spPr>
      <a:ln w="9525">
        <a:solidFill>
          <a:schemeClr val="dk1">
            <a:lumMod val="35000"/>
            <a:lumOff val="65000"/>
          </a:schemeClr>
        </a:solidFill>
      </a:ln>
    </cs:spPr>
  </cs:leaderLine>
  <cs:legend>
    <cs:lnRef idx="0"/>
    <cs:fillRef idx="0"/>
    <cs:effectRef idx="0"/>
    <cs:fontRef idx="minor">
      <a:schemeClr val="dk1">
        <a:lumMod val="50000"/>
        <a:lumOff val="50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50000"/>
        <a:lumOff val="50000"/>
      </a:schemeClr>
    </cs:fontRef>
    <cs:spPr>
      <a:ln w="9525">
        <a:solidFill>
          <a:schemeClr val="dk1">
            <a:lumMod val="15000"/>
            <a:lumOff val="85000"/>
          </a:schemeClr>
        </a:solidFill>
      </a:ln>
    </cs:spPr>
    <cs:defRPr sz="900" kern="1200"/>
  </cs:seriesAxis>
  <cs:seriesLine>
    <cs:lnRef idx="0"/>
    <cs:fillRef idx="0"/>
    <cs:effectRef idx="0"/>
    <cs:fontRef idx="minor">
      <a:schemeClr val="tx1"/>
    </cs:fontRef>
    <cs:spPr>
      <a:ln w="9525">
        <a:solidFill>
          <a:schemeClr val="dk1">
            <a:lumMod val="35000"/>
            <a:lumOff val="65000"/>
          </a:schemeClr>
        </a:solidFill>
      </a:ln>
    </cs:spPr>
  </cs:seriesLine>
  <cs:title>
    <cs:lnRef idx="0"/>
    <cs:fillRef idx="0"/>
    <cs:effectRef idx="0"/>
    <cs:fontRef idx="minor">
      <a:schemeClr val="dk1">
        <a:lumMod val="50000"/>
        <a:lumOff val="50000"/>
      </a:schemeClr>
    </cs:fontRef>
    <cs:defRPr sz="1600" b="0" kern="1200" spc="70" baseline="0"/>
  </cs:title>
  <cs:trendline>
    <cs:lnRef idx="0">
      <cs:styleClr val="0"/>
    </cs:lnRef>
    <cs:fillRef idx="0"/>
    <cs:effectRef idx="0"/>
    <cs:fontRef idx="minor">
      <a:schemeClr val="tx1"/>
    </cs:fontRef>
    <cs:spPr>
      <a:ln w="63500" cap="rnd" cmpd="sng" algn="ctr">
        <a:solidFill>
          <a:schemeClr val="phClr">
            <a:alpha val="25000"/>
          </a:schemeClr>
        </a:solidFill>
        <a:round/>
      </a:ln>
    </cs:spPr>
  </cs:trendline>
  <cs:trendlineLabel>
    <cs:lnRef idx="0"/>
    <cs:fillRef idx="0"/>
    <cs:effectRef idx="0"/>
    <cs:fontRef idx="minor">
      <a:schemeClr val="dk1">
        <a:lumMod val="50000"/>
        <a:lumOff val="50000"/>
      </a:schemeClr>
    </cs:fontRef>
    <cs:defRPr sz="900" kern="1200"/>
  </cs:trendlineLabel>
  <cs:upBar>
    <cs:lnRef idx="0"/>
    <cs:fillRef idx="0"/>
    <cs:effectRef idx="0"/>
    <cs:fontRef idx="minor">
      <a:schemeClr val="tx1"/>
    </cs:fontRef>
    <cs:spPr>
      <a:solidFill>
        <a:schemeClr val="lt1"/>
      </a:solidFill>
      <a:ln w="9525">
        <a:solidFill>
          <a:schemeClr val="dk1">
            <a:lumMod val="50000"/>
            <a:lumOff val="50000"/>
          </a:schemeClr>
        </a:solidFill>
      </a:ln>
    </cs:spPr>
  </cs:upBar>
  <cs:valueAxis>
    <cs:lnRef idx="0"/>
    <cs:fillRef idx="0"/>
    <cs:effectRef idx="0"/>
    <cs:fontRef idx="minor">
      <a:schemeClr val="dk1">
        <a:lumMod val="50000"/>
        <a:lumOff val="50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8</xdr:col>
      <xdr:colOff>375947</xdr:colOff>
      <xdr:row>5</xdr:row>
      <xdr:rowOff>30306</xdr:rowOff>
    </xdr:from>
    <xdr:to>
      <xdr:col>13</xdr:col>
      <xdr:colOff>427037</xdr:colOff>
      <xdr:row>20</xdr:row>
      <xdr:rowOff>28575</xdr:rowOff>
    </xdr:to>
    <xdr:graphicFrame macro="">
      <xdr:nvGraphicFramePr>
        <xdr:cNvPr id="3" name="Graphique 2">
          <a:extLst>
            <a:ext uri="{FF2B5EF4-FFF2-40B4-BE49-F238E27FC236}">
              <a16:creationId xmlns:a16="http://schemas.microsoft.com/office/drawing/2014/main" id="{DBAEE5CF-FFAD-E4A0-2926-9C7F06480F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412749</xdr:colOff>
      <xdr:row>17</xdr:row>
      <xdr:rowOff>568095</xdr:rowOff>
    </xdr:from>
    <xdr:ext cx="11795125" cy="1672253"/>
    <xdr:sp macro="" textlink="">
      <xdr:nvSpPr>
        <xdr:cNvPr id="2" name="ZoneTexte 1">
          <a:extLst>
            <a:ext uri="{FF2B5EF4-FFF2-40B4-BE49-F238E27FC236}">
              <a16:creationId xmlns:a16="http://schemas.microsoft.com/office/drawing/2014/main" id="{40C4BE35-1F69-BE64-64D3-5A3A19FE986F}"/>
            </a:ext>
          </a:extLst>
        </xdr:cNvPr>
        <xdr:cNvSpPr txBox="1"/>
      </xdr:nvSpPr>
      <xdr:spPr>
        <a:xfrm>
          <a:off x="22383749" y="13664970"/>
          <a:ext cx="11795125" cy="167225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fr-FR" sz="1600">
              <a:solidFill>
                <a:schemeClr val="tx1"/>
              </a:solidFill>
              <a:effectLst/>
              <a:latin typeface="Source Sans Pro" panose="020B0503030403020204" pitchFamily="34" charset="0"/>
              <a:ea typeface="Source Sans Pro" panose="020B0503030403020204" pitchFamily="34" charset="0"/>
              <a:cs typeface="+mn-cs"/>
            </a:rPr>
            <a:t>Cette auto-évaluation donne une empreinte subjective de la formation, à discrétion, dans un temps donné et au regard des données mobilisées et fournies par les services universitaires ou les secrétariats généraux de proximité. </a:t>
          </a:r>
          <a:br>
            <a:rPr lang="fr-FR" sz="1800">
              <a:solidFill>
                <a:schemeClr val="tx1"/>
              </a:solidFill>
              <a:effectLst/>
              <a:latin typeface="Source Sans Pro" panose="020B0503030403020204" pitchFamily="34" charset="0"/>
              <a:ea typeface="Source Sans Pro" panose="020B0503030403020204" pitchFamily="34" charset="0"/>
              <a:cs typeface="+mn-cs"/>
            </a:rPr>
          </a:br>
          <a:endParaRPr lang="fr-FR" sz="1800">
            <a:solidFill>
              <a:schemeClr val="tx1"/>
            </a:solidFill>
            <a:effectLst/>
            <a:latin typeface="Source Sans Pro" panose="020B0503030403020204" pitchFamily="34" charset="0"/>
            <a:ea typeface="Source Sans Pro" panose="020B050303040302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r-FR" sz="1600">
              <a:solidFill>
                <a:schemeClr val="tx1"/>
              </a:solidFill>
              <a:effectLst/>
              <a:latin typeface="Source Sans Pro" panose="020B0503030403020204" pitchFamily="34" charset="0"/>
              <a:ea typeface="Source Sans Pro" panose="020B0503030403020204" pitchFamily="34" charset="0"/>
              <a:cs typeface="+mn-cs"/>
            </a:rPr>
            <a:t>Pour l’HCERES, une première photographie, statique, peut poser des constats. Lors d’un conseil de perfectionnement, une approche plus dynamique (au</a:t>
          </a:r>
          <a:r>
            <a:rPr lang="fr-FR" sz="1600" baseline="0">
              <a:solidFill>
                <a:schemeClr val="tx1"/>
              </a:solidFill>
              <a:effectLst/>
              <a:latin typeface="Source Sans Pro" panose="020B0503030403020204" pitchFamily="34" charset="0"/>
              <a:ea typeface="Source Sans Pro" panose="020B0503030403020204" pitchFamily="34" charset="0"/>
              <a:cs typeface="+mn-cs"/>
            </a:rPr>
            <a:t> fil des années)</a:t>
          </a:r>
          <a:r>
            <a:rPr lang="fr-FR" sz="1600">
              <a:solidFill>
                <a:schemeClr val="tx1"/>
              </a:solidFill>
              <a:effectLst/>
              <a:latin typeface="Source Sans Pro" panose="020B0503030403020204" pitchFamily="34" charset="0"/>
              <a:ea typeface="Source Sans Pro" panose="020B0503030403020204" pitchFamily="34" charset="0"/>
              <a:cs typeface="+mn-cs"/>
            </a:rPr>
            <a:t> peut être envisagée en démultipliant les graphiques pour illustrer soit les évolutions historiques d’une formation (analyse réflexive) soit les futures étapes de développement attendu (stratégies de formation projetées) de cette dernière.</a:t>
          </a:r>
          <a:endParaRPr lang="fr-FR" sz="1600">
            <a:latin typeface="Source Sans Pro" panose="020B0503030403020204" pitchFamily="34" charset="0"/>
            <a:ea typeface="Source Sans Pro" panose="020B0503030403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34635</xdr:colOff>
      <xdr:row>4</xdr:row>
      <xdr:rowOff>173181</xdr:rowOff>
    </xdr:from>
    <xdr:to>
      <xdr:col>20</xdr:col>
      <xdr:colOff>380998</xdr:colOff>
      <xdr:row>19</xdr:row>
      <xdr:rowOff>0</xdr:rowOff>
    </xdr:to>
    <xdr:graphicFrame macro="">
      <xdr:nvGraphicFramePr>
        <xdr:cNvPr id="2" name="Graphique 1">
          <a:extLst>
            <a:ext uri="{FF2B5EF4-FFF2-40B4-BE49-F238E27FC236}">
              <a16:creationId xmlns:a16="http://schemas.microsoft.com/office/drawing/2014/main" id="{9C5BB133-A9B7-469B-99DD-5E98ACFA71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gdelaine-a\Desktop\UN_archives2021\Strat&#233;gies\S&amp;P\STRAT_FORM_PROSP\CT%20Pertinence\session3\GTPOF_autpo_220260114.xlsx" TargetMode="External"/><Relationship Id="rId1" Type="http://schemas.openxmlformats.org/officeDocument/2006/relationships/externalLinkPath" Target="session3/GTPOF_autpo_2202601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UTOPO_DIP"/>
      <sheetName val="AIDE A LA DEC"/>
      <sheetName val="Listes"/>
    </sheetNames>
    <sheetDataSet>
      <sheetData sheetId="0"/>
      <sheetData sheetId="1"/>
      <sheetData sheetId="2">
        <row r="1">
          <cell r="B1" t="str">
            <v>Licence</v>
          </cell>
        </row>
        <row r="2">
          <cell r="B2" t="str">
            <v>Deust</v>
          </cell>
        </row>
        <row r="3">
          <cell r="B3" t="str">
            <v>BUT</v>
          </cell>
        </row>
        <row r="4">
          <cell r="B4" t="str">
            <v>Licence professionnelle</v>
          </cell>
        </row>
        <row r="5">
          <cell r="B5" t="str">
            <v>Master</v>
          </cell>
        </row>
        <row r="6">
          <cell r="B6" t="str">
            <v>Ingénieur</v>
          </cell>
        </row>
        <row r="7">
          <cell r="B7" t="str">
            <v>1er cycle Santé</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21E19-B646-4CD5-B60C-BAB5D0FB383E}">
  <sheetPr codeName="Feuil1"/>
  <dimension ref="A1:W16"/>
  <sheetViews>
    <sheetView zoomScale="60" zoomScaleNormal="60" workbookViewId="0">
      <selection activeCell="H2" sqref="H2:S2"/>
    </sheetView>
  </sheetViews>
  <sheetFormatPr baseColWidth="10" defaultRowHeight="15" x14ac:dyDescent="0.25"/>
  <cols>
    <col min="1" max="1" width="22.28515625" customWidth="1"/>
    <col min="2" max="3" width="45.7109375" customWidth="1"/>
    <col min="6" max="6" width="13.7109375" bestFit="1" customWidth="1"/>
    <col min="10" max="10" width="13.7109375" bestFit="1" customWidth="1"/>
    <col min="14" max="14" width="13.7109375" bestFit="1" customWidth="1"/>
    <col min="18" max="18" width="13.7109375" bestFit="1" customWidth="1"/>
    <col min="20" max="21" width="34.42578125" customWidth="1"/>
    <col min="22" max="23" width="34.28515625" customWidth="1"/>
  </cols>
  <sheetData>
    <row r="1" spans="1:23" ht="19.5" thickBot="1" x14ac:dyDescent="0.3">
      <c r="A1" s="1" t="s">
        <v>0</v>
      </c>
      <c r="B1" s="2"/>
      <c r="C1" s="2"/>
    </row>
    <row r="2" spans="1:23" ht="18.75" x14ac:dyDescent="0.25">
      <c r="A2" s="1"/>
      <c r="B2" s="146" t="s">
        <v>50</v>
      </c>
      <c r="C2" s="147"/>
      <c r="D2" s="145" t="s">
        <v>1</v>
      </c>
      <c r="E2" s="137"/>
      <c r="F2" s="137"/>
      <c r="G2" s="138"/>
      <c r="H2" s="136" t="s">
        <v>2</v>
      </c>
      <c r="I2" s="137"/>
      <c r="J2" s="137"/>
      <c r="K2" s="138"/>
      <c r="L2" s="136" t="s">
        <v>3</v>
      </c>
      <c r="M2" s="137"/>
      <c r="N2" s="137"/>
      <c r="O2" s="138"/>
      <c r="P2" s="136" t="s">
        <v>4</v>
      </c>
      <c r="Q2" s="137"/>
      <c r="R2" s="137"/>
      <c r="S2" s="138"/>
      <c r="T2" s="140" t="s">
        <v>35</v>
      </c>
      <c r="U2" s="141"/>
      <c r="V2" s="141"/>
      <c r="W2" s="141"/>
    </row>
    <row r="3" spans="1:23" ht="15.75" thickBot="1" x14ac:dyDescent="0.3">
      <c r="A3" s="3"/>
      <c r="B3" s="146"/>
      <c r="C3" s="147"/>
      <c r="D3" s="31" t="s">
        <v>17</v>
      </c>
      <c r="E3" s="26" t="s">
        <v>18</v>
      </c>
      <c r="F3" s="44" t="s">
        <v>19</v>
      </c>
      <c r="G3" s="39" t="s">
        <v>20</v>
      </c>
      <c r="H3" s="24" t="s">
        <v>17</v>
      </c>
      <c r="I3" s="26" t="s">
        <v>18</v>
      </c>
      <c r="J3" s="14" t="s">
        <v>19</v>
      </c>
      <c r="K3" s="39" t="s">
        <v>20</v>
      </c>
      <c r="L3" s="24" t="s">
        <v>17</v>
      </c>
      <c r="M3" s="26" t="s">
        <v>18</v>
      </c>
      <c r="N3" s="14" t="s">
        <v>19</v>
      </c>
      <c r="O3" s="39" t="s">
        <v>20</v>
      </c>
      <c r="P3" s="24" t="s">
        <v>17</v>
      </c>
      <c r="Q3" s="14" t="s">
        <v>18</v>
      </c>
      <c r="R3" s="14" t="s">
        <v>19</v>
      </c>
      <c r="S3" s="40" t="s">
        <v>20</v>
      </c>
      <c r="T3" s="25" t="s">
        <v>17</v>
      </c>
      <c r="U3" s="30" t="s">
        <v>18</v>
      </c>
      <c r="V3" s="23" t="s">
        <v>19</v>
      </c>
      <c r="W3" s="37" t="s">
        <v>20</v>
      </c>
    </row>
    <row r="4" spans="1:23" ht="45" x14ac:dyDescent="0.25">
      <c r="A4" s="142" t="s">
        <v>5</v>
      </c>
      <c r="B4" s="41" t="s">
        <v>6</v>
      </c>
      <c r="C4" s="12" t="s">
        <v>23</v>
      </c>
      <c r="D4" s="15"/>
      <c r="E4" s="16"/>
      <c r="F4" s="16"/>
      <c r="G4" s="17"/>
      <c r="H4" s="18"/>
      <c r="I4" s="16"/>
      <c r="J4" s="16"/>
      <c r="K4" s="17"/>
      <c r="L4" s="18"/>
      <c r="M4" s="16"/>
      <c r="N4" s="16"/>
      <c r="O4" s="17"/>
      <c r="P4" s="20"/>
      <c r="Q4" s="27"/>
      <c r="R4" s="45"/>
      <c r="S4" s="36"/>
      <c r="T4" s="48"/>
      <c r="U4" s="38"/>
      <c r="V4" s="38"/>
      <c r="W4" s="38" t="s">
        <v>32</v>
      </c>
    </row>
    <row r="5" spans="1:23" ht="45" x14ac:dyDescent="0.25">
      <c r="A5" s="143"/>
      <c r="B5" s="42" t="s">
        <v>7</v>
      </c>
      <c r="C5" s="11" t="s">
        <v>21</v>
      </c>
      <c r="D5" s="5"/>
      <c r="E5" s="4"/>
      <c r="F5" s="4"/>
      <c r="G5" s="7"/>
      <c r="H5" s="6"/>
      <c r="I5" s="4"/>
      <c r="J5" s="4"/>
      <c r="K5" s="7"/>
      <c r="L5" s="21"/>
      <c r="M5" s="4"/>
      <c r="N5" s="46"/>
      <c r="O5" s="7"/>
      <c r="P5" s="6"/>
      <c r="Q5" s="28"/>
      <c r="R5" s="4"/>
      <c r="S5" s="33"/>
      <c r="T5" s="48"/>
      <c r="U5" s="38"/>
      <c r="V5" s="38"/>
      <c r="W5" s="38" t="s">
        <v>33</v>
      </c>
    </row>
    <row r="6" spans="1:23" ht="27.75" customHeight="1" x14ac:dyDescent="0.25">
      <c r="A6" s="143"/>
      <c r="B6" s="42" t="s">
        <v>8</v>
      </c>
      <c r="C6" s="11" t="s">
        <v>22</v>
      </c>
      <c r="D6" s="5"/>
      <c r="E6" s="4"/>
      <c r="F6" s="4"/>
      <c r="G6" s="7"/>
      <c r="H6" s="6"/>
      <c r="I6" s="4"/>
      <c r="J6" s="4"/>
      <c r="K6" s="7"/>
      <c r="L6" s="21"/>
      <c r="M6" s="28"/>
      <c r="N6" s="4"/>
      <c r="O6" s="7"/>
      <c r="P6" s="6"/>
      <c r="Q6" s="4"/>
      <c r="R6" s="46"/>
      <c r="S6" s="7"/>
      <c r="T6" s="48"/>
      <c r="U6" s="38"/>
      <c r="V6" s="38"/>
      <c r="W6" s="38" t="s">
        <v>37</v>
      </c>
    </row>
    <row r="7" spans="1:23" ht="60" x14ac:dyDescent="0.25">
      <c r="A7" s="143"/>
      <c r="B7" s="42" t="s">
        <v>9</v>
      </c>
      <c r="C7" s="11" t="s">
        <v>34</v>
      </c>
      <c r="D7" s="5"/>
      <c r="E7" s="4"/>
      <c r="F7" s="46"/>
      <c r="G7" s="7"/>
      <c r="H7" s="6"/>
      <c r="I7" s="4"/>
      <c r="J7" s="4"/>
      <c r="K7" s="7"/>
      <c r="L7" s="6"/>
      <c r="M7" s="28"/>
      <c r="N7" s="4"/>
      <c r="O7" s="7"/>
      <c r="P7" s="21"/>
      <c r="Q7" s="4"/>
      <c r="R7" s="4"/>
      <c r="S7" s="33"/>
      <c r="T7" s="48"/>
      <c r="U7" s="38"/>
      <c r="V7" s="38"/>
      <c r="W7" s="38" t="s">
        <v>34</v>
      </c>
    </row>
    <row r="8" spans="1:23" ht="45" x14ac:dyDescent="0.25">
      <c r="A8" s="143"/>
      <c r="B8" s="42" t="s">
        <v>10</v>
      </c>
      <c r="C8" s="11" t="s">
        <v>51</v>
      </c>
      <c r="D8" s="5"/>
      <c r="E8" s="4"/>
      <c r="F8" s="4"/>
      <c r="G8" s="7"/>
      <c r="H8" s="6"/>
      <c r="I8" s="4"/>
      <c r="J8" s="4"/>
      <c r="K8" s="7"/>
      <c r="L8" s="6"/>
      <c r="M8" s="4"/>
      <c r="N8" s="4"/>
      <c r="O8" s="7"/>
      <c r="P8" s="21"/>
      <c r="Q8" s="28"/>
      <c r="R8" s="46"/>
      <c r="S8" s="33"/>
      <c r="T8" s="48"/>
      <c r="U8" s="38"/>
      <c r="V8" s="38"/>
      <c r="W8" s="38"/>
    </row>
    <row r="9" spans="1:23" ht="60.75" customHeight="1" thickBot="1" x14ac:dyDescent="0.3">
      <c r="A9" s="144"/>
      <c r="B9" s="43" t="s">
        <v>11</v>
      </c>
      <c r="C9" s="13" t="s">
        <v>53</v>
      </c>
      <c r="D9" s="19"/>
      <c r="E9" s="9"/>
      <c r="F9" s="9"/>
      <c r="G9" s="10"/>
      <c r="H9" s="8"/>
      <c r="I9" s="9"/>
      <c r="J9" s="9"/>
      <c r="K9" s="10"/>
      <c r="L9" s="8"/>
      <c r="M9" s="9"/>
      <c r="N9" s="35"/>
      <c r="O9" s="34"/>
      <c r="P9" s="22"/>
      <c r="Q9" s="29"/>
      <c r="R9" s="47"/>
      <c r="S9" s="10"/>
      <c r="T9" s="48"/>
      <c r="U9" s="38" t="s">
        <v>29</v>
      </c>
      <c r="V9" s="38"/>
      <c r="W9" s="38" t="s">
        <v>36</v>
      </c>
    </row>
    <row r="10" spans="1:23" ht="60" x14ac:dyDescent="0.25">
      <c r="A10" s="142" t="s">
        <v>12</v>
      </c>
      <c r="B10" s="41" t="s">
        <v>45</v>
      </c>
      <c r="C10" s="12" t="s">
        <v>44</v>
      </c>
      <c r="D10" s="32"/>
      <c r="E10" s="16"/>
      <c r="F10" s="16"/>
      <c r="G10" s="17"/>
      <c r="H10" s="18"/>
      <c r="I10" s="16"/>
      <c r="J10" s="16"/>
      <c r="K10" s="17"/>
      <c r="L10" s="18"/>
      <c r="M10" s="16"/>
      <c r="N10" s="16"/>
      <c r="O10" s="17"/>
      <c r="P10" s="18"/>
      <c r="Q10" s="27"/>
      <c r="R10" s="45"/>
      <c r="S10" s="36"/>
      <c r="T10" s="48" t="s">
        <v>26</v>
      </c>
      <c r="U10" s="38"/>
      <c r="V10" s="38"/>
      <c r="W10" s="38" t="s">
        <v>31</v>
      </c>
    </row>
    <row r="11" spans="1:23" ht="52.5" customHeight="1" thickBot="1" x14ac:dyDescent="0.3">
      <c r="A11" s="144"/>
      <c r="B11" s="43" t="s">
        <v>41</v>
      </c>
      <c r="C11" s="13" t="s">
        <v>52</v>
      </c>
      <c r="D11" s="19"/>
      <c r="E11" s="9"/>
      <c r="F11" s="9"/>
      <c r="G11" s="10"/>
      <c r="H11" s="8"/>
      <c r="I11" s="9"/>
      <c r="J11" s="9"/>
      <c r="K11" s="10"/>
      <c r="L11" s="22"/>
      <c r="M11" s="9"/>
      <c r="N11" s="9"/>
      <c r="O11" s="10"/>
      <c r="P11" s="8"/>
      <c r="Q11" s="29"/>
      <c r="R11" s="47"/>
      <c r="S11" s="34"/>
      <c r="T11" s="48"/>
      <c r="U11" s="38"/>
      <c r="V11" s="38"/>
      <c r="W11" s="38" t="s">
        <v>38</v>
      </c>
    </row>
    <row r="12" spans="1:23" ht="60" x14ac:dyDescent="0.25">
      <c r="A12" s="142" t="s">
        <v>13</v>
      </c>
      <c r="B12" s="41" t="s">
        <v>24</v>
      </c>
      <c r="C12" s="12" t="s">
        <v>49</v>
      </c>
      <c r="D12" s="15"/>
      <c r="E12" s="16"/>
      <c r="F12" s="16"/>
      <c r="G12" s="17"/>
      <c r="H12" s="18"/>
      <c r="I12" s="16"/>
      <c r="J12" s="16"/>
      <c r="K12" s="17"/>
      <c r="L12" s="20"/>
      <c r="M12" s="16"/>
      <c r="N12" s="16"/>
      <c r="O12" s="36"/>
      <c r="P12" s="18"/>
      <c r="Q12" s="27"/>
      <c r="R12" s="45"/>
      <c r="S12" s="17"/>
      <c r="T12" s="48"/>
      <c r="U12" s="38"/>
      <c r="V12" s="38"/>
      <c r="W12" s="38" t="s">
        <v>39</v>
      </c>
    </row>
    <row r="13" spans="1:23" ht="75.75" thickBot="1" x14ac:dyDescent="0.3">
      <c r="A13" s="144"/>
      <c r="B13" s="43" t="s">
        <v>42</v>
      </c>
      <c r="C13" s="13" t="s">
        <v>43</v>
      </c>
      <c r="D13" s="19"/>
      <c r="E13" s="9"/>
      <c r="F13" s="9"/>
      <c r="G13" s="10"/>
      <c r="H13" s="8"/>
      <c r="I13" s="9"/>
      <c r="J13" s="9"/>
      <c r="K13" s="10"/>
      <c r="L13" s="22"/>
      <c r="M13" s="9"/>
      <c r="N13" s="9"/>
      <c r="O13" s="34"/>
      <c r="P13" s="8"/>
      <c r="Q13" s="29"/>
      <c r="R13" s="47"/>
      <c r="S13" s="10"/>
      <c r="T13" s="48" t="s">
        <v>27</v>
      </c>
      <c r="U13" s="38"/>
      <c r="V13" s="38"/>
      <c r="W13" s="38" t="s">
        <v>40</v>
      </c>
    </row>
    <row r="14" spans="1:23" ht="95.25" customHeight="1" x14ac:dyDescent="0.25">
      <c r="A14" s="142" t="s">
        <v>14</v>
      </c>
      <c r="B14" s="41" t="s">
        <v>15</v>
      </c>
      <c r="C14" s="12" t="s">
        <v>46</v>
      </c>
      <c r="D14" s="15"/>
      <c r="E14" s="16"/>
      <c r="F14" s="16"/>
      <c r="G14" s="17"/>
      <c r="H14" s="18"/>
      <c r="I14" s="16"/>
      <c r="J14" s="16"/>
      <c r="K14" s="17"/>
      <c r="L14" s="18"/>
      <c r="M14" s="16"/>
      <c r="N14" s="16"/>
      <c r="O14" s="17"/>
      <c r="P14" s="20"/>
      <c r="Q14" s="27"/>
      <c r="R14" s="45"/>
      <c r="S14" s="36"/>
      <c r="T14" s="139" t="s">
        <v>28</v>
      </c>
      <c r="U14" s="38" t="s">
        <v>30</v>
      </c>
      <c r="V14" s="38"/>
      <c r="W14" s="38"/>
    </row>
    <row r="15" spans="1:23" ht="30" x14ac:dyDescent="0.25">
      <c r="A15" s="143"/>
      <c r="B15" s="42" t="s">
        <v>16</v>
      </c>
      <c r="C15" s="11" t="s">
        <v>25</v>
      </c>
      <c r="D15" s="5"/>
      <c r="E15" s="4"/>
      <c r="F15" s="4"/>
      <c r="G15" s="7"/>
      <c r="H15" s="6"/>
      <c r="I15" s="4"/>
      <c r="J15" s="4"/>
      <c r="K15" s="7"/>
      <c r="L15" s="6"/>
      <c r="M15" s="4"/>
      <c r="N15" s="4"/>
      <c r="O15" s="7"/>
      <c r="P15" s="21"/>
      <c r="Q15" s="28"/>
      <c r="R15" s="46"/>
      <c r="S15" s="33"/>
      <c r="T15" s="139"/>
      <c r="U15" s="38"/>
      <c r="V15" s="38"/>
      <c r="W15" s="38"/>
    </row>
    <row r="16" spans="1:23" ht="30.75" thickBot="1" x14ac:dyDescent="0.3">
      <c r="A16" s="144"/>
      <c r="B16" s="43" t="s">
        <v>47</v>
      </c>
      <c r="C16" s="13" t="s">
        <v>48</v>
      </c>
      <c r="D16" s="19"/>
      <c r="E16" s="9"/>
      <c r="F16" s="9"/>
      <c r="G16" s="10"/>
      <c r="H16" s="8"/>
      <c r="I16" s="9"/>
      <c r="J16" s="9"/>
      <c r="K16" s="10"/>
      <c r="L16" s="8"/>
      <c r="M16" s="9"/>
      <c r="N16" s="9"/>
      <c r="O16" s="10"/>
      <c r="P16" s="22"/>
      <c r="Q16" s="29"/>
      <c r="R16" s="47"/>
      <c r="S16" s="34"/>
      <c r="T16" s="139"/>
      <c r="U16" s="38"/>
      <c r="V16" s="38"/>
      <c r="W16" s="38"/>
    </row>
  </sheetData>
  <mergeCells count="11">
    <mergeCell ref="L2:O2"/>
    <mergeCell ref="P2:S2"/>
    <mergeCell ref="T14:T16"/>
    <mergeCell ref="T2:W2"/>
    <mergeCell ref="A4:A9"/>
    <mergeCell ref="A10:A11"/>
    <mergeCell ref="A12:A13"/>
    <mergeCell ref="A14:A16"/>
    <mergeCell ref="D2:G2"/>
    <mergeCell ref="H2:K2"/>
    <mergeCell ref="B2: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9DFAB-D83B-4C71-8D47-8096928E7DAD}">
  <sheetPr codeName="Feuil2">
    <pageSetUpPr fitToPage="1"/>
  </sheetPr>
  <dimension ref="A1:M20"/>
  <sheetViews>
    <sheetView tabSelected="1" zoomScale="50" zoomScaleNormal="50" workbookViewId="0">
      <selection activeCell="B3" sqref="B3"/>
    </sheetView>
  </sheetViews>
  <sheetFormatPr baseColWidth="10" defaultColWidth="11.42578125" defaultRowHeight="15.75" x14ac:dyDescent="0.25"/>
  <cols>
    <col min="1" max="1" width="44.140625" style="50" bestFit="1" customWidth="1"/>
    <col min="2" max="2" width="53.28515625" style="50" customWidth="1"/>
    <col min="3" max="3" width="80.42578125" style="61" customWidth="1"/>
    <col min="4" max="4" width="11.42578125" style="61" customWidth="1"/>
    <col min="5" max="5" width="30" style="61" bestFit="1" customWidth="1"/>
    <col min="6" max="6" width="11.7109375" style="61" customWidth="1"/>
    <col min="7" max="7" width="26.28515625" style="50" customWidth="1"/>
    <col min="8" max="9" width="72.28515625" style="50" customWidth="1"/>
    <col min="10" max="13" width="26.140625" style="50" customWidth="1"/>
    <col min="14" max="16384" width="11.42578125" style="50"/>
  </cols>
  <sheetData>
    <row r="1" spans="1:13" ht="46.5" x14ac:dyDescent="0.25">
      <c r="A1" s="152" t="s">
        <v>104</v>
      </c>
      <c r="B1" s="152"/>
      <c r="C1" s="152"/>
      <c r="D1" s="152"/>
      <c r="E1" s="152"/>
      <c r="F1" s="152"/>
      <c r="G1" s="152"/>
      <c r="H1" s="152"/>
      <c r="I1" s="82"/>
    </row>
    <row r="2" spans="1:13" x14ac:dyDescent="0.25">
      <c r="A2" s="51"/>
      <c r="B2" s="52"/>
      <c r="C2" s="53"/>
      <c r="D2" s="53"/>
      <c r="E2" s="53"/>
      <c r="F2" s="53"/>
    </row>
    <row r="3" spans="1:13" ht="28.5" x14ac:dyDescent="0.45">
      <c r="A3" s="124" t="s">
        <v>80</v>
      </c>
      <c r="B3" s="80" t="s">
        <v>74</v>
      </c>
      <c r="C3" s="53"/>
      <c r="D3" s="53"/>
      <c r="E3" s="53"/>
      <c r="F3" s="53"/>
    </row>
    <row r="4" spans="1:13" ht="32.25" thickBot="1" x14ac:dyDescent="0.3">
      <c r="A4" s="124" t="s">
        <v>70</v>
      </c>
      <c r="B4" s="79"/>
      <c r="C4" s="53"/>
      <c r="D4" s="53"/>
      <c r="E4" s="53"/>
      <c r="F4" s="53"/>
    </row>
    <row r="5" spans="1:13" ht="16.5" thickBot="1" x14ac:dyDescent="0.3">
      <c r="A5" s="51"/>
      <c r="B5" s="52"/>
      <c r="C5" s="53"/>
      <c r="D5" s="53"/>
      <c r="E5" s="53"/>
      <c r="F5" s="53"/>
    </row>
    <row r="6" spans="1:13" ht="70.5" customHeight="1" thickBot="1" x14ac:dyDescent="0.3">
      <c r="A6" s="51"/>
      <c r="B6" s="153" t="s">
        <v>72</v>
      </c>
      <c r="C6" s="154"/>
      <c r="D6" s="85"/>
      <c r="E6" s="123" t="s">
        <v>90</v>
      </c>
      <c r="F6" s="86"/>
      <c r="G6" s="122" t="s">
        <v>103</v>
      </c>
      <c r="H6" s="121" t="s">
        <v>91</v>
      </c>
      <c r="I6" s="104"/>
      <c r="J6" s="103" t="s">
        <v>5</v>
      </c>
      <c r="K6" s="103" t="s">
        <v>12</v>
      </c>
      <c r="L6" s="103" t="s">
        <v>13</v>
      </c>
      <c r="M6" s="103" t="s">
        <v>14</v>
      </c>
    </row>
    <row r="7" spans="1:13" ht="54" customHeight="1" thickBot="1" x14ac:dyDescent="0.3">
      <c r="A7" s="155" t="s">
        <v>5</v>
      </c>
      <c r="B7" s="110" t="s">
        <v>6</v>
      </c>
      <c r="C7" s="125" t="s">
        <v>99</v>
      </c>
      <c r="D7" s="83"/>
      <c r="E7" s="129" t="str">
        <f>IF(OR(B3="2ème cycle Santé"),"Moins Pertinent","Très pertinent")</f>
        <v>Très pertinent</v>
      </c>
      <c r="F7" s="87"/>
      <c r="G7" s="92">
        <v>4</v>
      </c>
      <c r="H7" s="171"/>
      <c r="J7" s="105">
        <f>G7</f>
        <v>4</v>
      </c>
      <c r="K7" s="106">
        <v>0</v>
      </c>
      <c r="L7" s="106">
        <v>0</v>
      </c>
      <c r="M7" s="107">
        <v>0</v>
      </c>
    </row>
    <row r="8" spans="1:13" ht="100.5" customHeight="1" thickBot="1" x14ac:dyDescent="0.3">
      <c r="A8" s="156"/>
      <c r="B8" s="111" t="s">
        <v>54</v>
      </c>
      <c r="C8" s="98" t="s">
        <v>100</v>
      </c>
      <c r="D8" s="84"/>
      <c r="E8" s="129" t="str">
        <f>IF(B3&lt;&gt;"","Très pertinent","")</f>
        <v>Très pertinent</v>
      </c>
      <c r="F8" s="87"/>
      <c r="G8" s="93">
        <v>4</v>
      </c>
      <c r="H8" s="172"/>
      <c r="J8" s="108">
        <f>G8</f>
        <v>4</v>
      </c>
      <c r="K8" s="106">
        <v>0</v>
      </c>
      <c r="L8" s="106">
        <v>0</v>
      </c>
      <c r="M8" s="107">
        <v>0</v>
      </c>
    </row>
    <row r="9" spans="1:13" ht="32.25" thickBot="1" x14ac:dyDescent="0.3">
      <c r="A9" s="156"/>
      <c r="B9" s="111" t="s">
        <v>55</v>
      </c>
      <c r="C9" s="98" t="s">
        <v>101</v>
      </c>
      <c r="D9" s="84"/>
      <c r="E9" s="130" t="str">
        <f>IF(B3&lt;&gt;"","Très pertinent","")</f>
        <v>Très pertinent</v>
      </c>
      <c r="F9" s="87"/>
      <c r="G9" s="93">
        <v>4</v>
      </c>
      <c r="H9" s="172"/>
      <c r="J9" s="108">
        <f>G9</f>
        <v>4</v>
      </c>
      <c r="K9" s="106">
        <v>0</v>
      </c>
      <c r="L9" s="106">
        <v>0</v>
      </c>
      <c r="M9" s="107">
        <v>0</v>
      </c>
    </row>
    <row r="10" spans="1:13" ht="63.75" customHeight="1" thickBot="1" x14ac:dyDescent="0.3">
      <c r="A10" s="157"/>
      <c r="B10" s="111" t="s">
        <v>7</v>
      </c>
      <c r="C10" s="98" t="s">
        <v>97</v>
      </c>
      <c r="D10" s="84"/>
      <c r="E10" s="129" t="str" cm="1">
        <f t="array" ref="E10">_xlfn.IFS(OR(B3="Licence",B3="BUT",B3="Licence professionnelle",B3="1er cycle Santé",B3="Orthoptie"),"Pertinent",OR(B3="Deust",B3="2ème cycle Santé"),"Moins pertinent",TRUE,"Très pertinent")</f>
        <v>Pertinent</v>
      </c>
      <c r="F10" s="87"/>
      <c r="G10" s="93">
        <v>4</v>
      </c>
      <c r="H10" s="172"/>
      <c r="J10" s="108">
        <f t="shared" ref="J10:J11" si="0">G10</f>
        <v>4</v>
      </c>
      <c r="K10" s="106">
        <v>0</v>
      </c>
      <c r="L10" s="106">
        <v>0</v>
      </c>
      <c r="M10" s="107">
        <v>0</v>
      </c>
    </row>
    <row r="11" spans="1:13" ht="72.75" customHeight="1" thickBot="1" x14ac:dyDescent="0.3">
      <c r="A11" s="157"/>
      <c r="B11" s="112" t="s">
        <v>67</v>
      </c>
      <c r="C11" s="99" t="s">
        <v>96</v>
      </c>
      <c r="D11" s="84"/>
      <c r="E11" s="129" t="str" cm="1">
        <f t="array" ref="E11">_xlfn.IFS(OR(B3="Ingénieur",B3="2ème cycle Santé",B3="Orthophonie"),"Pertinent",OR(B3="1er cycle Santé"),"Moins pertinent",TRUE,"Très pertinent")</f>
        <v>Très pertinent</v>
      </c>
      <c r="F11" s="87"/>
      <c r="G11" s="94">
        <v>4</v>
      </c>
      <c r="H11" s="173"/>
      <c r="J11" s="108">
        <f t="shared" si="0"/>
        <v>4</v>
      </c>
      <c r="K11" s="106">
        <v>0</v>
      </c>
      <c r="L11" s="106">
        <v>0</v>
      </c>
      <c r="M11" s="107">
        <v>0</v>
      </c>
    </row>
    <row r="12" spans="1:13" ht="48.75" customHeight="1" thickBot="1" x14ac:dyDescent="0.3">
      <c r="A12" s="158" t="s">
        <v>12</v>
      </c>
      <c r="B12" s="113" t="s">
        <v>45</v>
      </c>
      <c r="C12" s="97" t="s">
        <v>95</v>
      </c>
      <c r="D12" s="84"/>
      <c r="E12" s="129" t="str">
        <f>IF(OR(B3="Deust",B3="1er cycle Santé",B3="2ème cycle Santé",B3="Orthophonie"),"Pertinent","Très pertinent")</f>
        <v>Très pertinent</v>
      </c>
      <c r="F12" s="87"/>
      <c r="G12" s="96">
        <v>4</v>
      </c>
      <c r="H12" s="174"/>
      <c r="J12" s="105">
        <v>0</v>
      </c>
      <c r="K12" s="106">
        <f>G12</f>
        <v>4</v>
      </c>
      <c r="L12" s="106">
        <v>0</v>
      </c>
      <c r="M12" s="107">
        <v>0</v>
      </c>
    </row>
    <row r="13" spans="1:13" ht="67.5" customHeight="1" thickBot="1" x14ac:dyDescent="0.3">
      <c r="A13" s="159"/>
      <c r="B13" s="114" t="s">
        <v>57</v>
      </c>
      <c r="C13" s="91" t="s">
        <v>88</v>
      </c>
      <c r="D13" s="84"/>
      <c r="E13" s="129" t="str" cm="1">
        <f t="array" ref="E13">_xlfn.IFS(OR(B3="Licence professionnelle",B3="Orthophonie"),"Pertinent",OR(B3="Deust",B3="1er cycle Santé",B3="2ème cycle Santé",B3="Orthoptie"),"Moins pertinent",TRUE,"Très pertinent")</f>
        <v>Très pertinent</v>
      </c>
      <c r="F13" s="87"/>
      <c r="G13" s="95">
        <v>4</v>
      </c>
      <c r="H13" s="175"/>
      <c r="J13" s="108">
        <v>0</v>
      </c>
      <c r="K13" s="106">
        <f t="shared" ref="K13:K14" si="1">G13</f>
        <v>4</v>
      </c>
      <c r="L13" s="106">
        <v>0</v>
      </c>
      <c r="M13" s="107">
        <v>0</v>
      </c>
    </row>
    <row r="14" spans="1:13" ht="57.75" customHeight="1" thickBot="1" x14ac:dyDescent="0.3">
      <c r="A14" s="160"/>
      <c r="B14" s="115" t="s">
        <v>41</v>
      </c>
      <c r="C14" s="89" t="s">
        <v>69</v>
      </c>
      <c r="D14" s="84"/>
      <c r="E14" s="131" t="str" cm="1">
        <f t="array" ref="E14">_xlfn.IFS(OR(B3="BUT",B3="Deust",B3="Orthophonie"),"Pertinent",OR(B3="Licence",B3="1er cycle Santé",B3="Licence professionnelle",B3="2ème cycle Santé"),"Moins pertinent",TRUE,"Très pertinent")</f>
        <v>Moins pertinent</v>
      </c>
      <c r="F14" s="87"/>
      <c r="G14" s="94">
        <v>4</v>
      </c>
      <c r="H14" s="173"/>
      <c r="J14" s="109">
        <v>0</v>
      </c>
      <c r="K14" s="106">
        <f t="shared" si="1"/>
        <v>4</v>
      </c>
      <c r="L14" s="106">
        <v>0</v>
      </c>
      <c r="M14" s="107">
        <v>0</v>
      </c>
    </row>
    <row r="15" spans="1:13" ht="121.5" customHeight="1" thickBot="1" x14ac:dyDescent="0.3">
      <c r="A15" s="161" t="s">
        <v>13</v>
      </c>
      <c r="B15" s="116" t="s">
        <v>59</v>
      </c>
      <c r="C15" s="90" t="s">
        <v>102</v>
      </c>
      <c r="D15" s="84"/>
      <c r="E15" s="129" t="str" cm="1">
        <f t="array" ref="E15">_xlfn.IFS(OR(B3="Licence",B3="2ème cycle Santé",B3="Orthoptie"),"Pertinent",OR(B3="1er cycle Santé"),"Moins pertinent",TRUE,"Très pertinent")</f>
        <v>Pertinent</v>
      </c>
      <c r="F15" s="87"/>
      <c r="G15" s="92">
        <v>4</v>
      </c>
      <c r="H15" s="171"/>
      <c r="J15" s="105">
        <v>0</v>
      </c>
      <c r="K15" s="106">
        <v>0</v>
      </c>
      <c r="L15" s="106">
        <f>G15</f>
        <v>4</v>
      </c>
      <c r="M15" s="107">
        <v>0</v>
      </c>
    </row>
    <row r="16" spans="1:13" ht="48.75" thickBot="1" x14ac:dyDescent="0.3">
      <c r="A16" s="162"/>
      <c r="B16" s="117" t="s">
        <v>60</v>
      </c>
      <c r="C16" s="89" t="s">
        <v>65</v>
      </c>
      <c r="D16" s="84"/>
      <c r="E16" s="132" t="str" cm="1">
        <f t="array" ref="E16">_xlfn.IFS(OR(B3="Licence",B3="Orthoptie"),"Pertinent",OR(B3="Deust",B3="1er cycle Santé",B3="2ème cycle Santé",B3="Orthophonie"),"Moins pertinent",TRUE,"Très pertinent")</f>
        <v>Pertinent</v>
      </c>
      <c r="F16" s="87"/>
      <c r="G16" s="94">
        <v>4</v>
      </c>
      <c r="H16" s="173"/>
      <c r="J16" s="109">
        <v>0</v>
      </c>
      <c r="K16" s="106">
        <v>0</v>
      </c>
      <c r="L16" s="106">
        <f>G16</f>
        <v>4</v>
      </c>
      <c r="M16" s="107">
        <v>0</v>
      </c>
    </row>
    <row r="17" spans="1:13" ht="48" thickBot="1" x14ac:dyDescent="0.3">
      <c r="A17" s="148" t="s">
        <v>14</v>
      </c>
      <c r="B17" s="118" t="s">
        <v>15</v>
      </c>
      <c r="C17" s="90" t="s">
        <v>92</v>
      </c>
      <c r="D17" s="84"/>
      <c r="E17" s="129" t="str">
        <f>IF(OR(B3="Licence",B3="Orthoptie"),"Pertinent","Très pertinent")</f>
        <v>Pertinent</v>
      </c>
      <c r="F17" s="87"/>
      <c r="G17" s="92">
        <v>4</v>
      </c>
      <c r="H17" s="171"/>
      <c r="J17" s="105">
        <v>0</v>
      </c>
      <c r="K17" s="106">
        <v>0</v>
      </c>
      <c r="L17" s="106">
        <v>0</v>
      </c>
      <c r="M17" s="107">
        <f>G17</f>
        <v>4</v>
      </c>
    </row>
    <row r="18" spans="1:13" ht="32.25" thickBot="1" x14ac:dyDescent="0.3">
      <c r="A18" s="149"/>
      <c r="B18" s="128" t="s">
        <v>93</v>
      </c>
      <c r="C18" s="97" t="s">
        <v>106</v>
      </c>
      <c r="D18" s="84"/>
      <c r="E18" s="133" t="str">
        <f>IF(B3&lt;&gt;"","Très pertinent","")</f>
        <v>Très pertinent</v>
      </c>
      <c r="F18" s="87"/>
      <c r="G18" s="127">
        <v>4</v>
      </c>
      <c r="H18" s="174"/>
      <c r="J18" s="126"/>
      <c r="K18" s="106"/>
      <c r="L18" s="106"/>
      <c r="M18" s="107">
        <f>G18</f>
        <v>4</v>
      </c>
    </row>
    <row r="19" spans="1:13" ht="39.75" customHeight="1" thickBot="1" x14ac:dyDescent="0.3">
      <c r="A19" s="150"/>
      <c r="B19" s="119" t="s">
        <v>56</v>
      </c>
      <c r="C19" s="88" t="s">
        <v>98</v>
      </c>
      <c r="D19" s="84"/>
      <c r="E19" s="134" t="str">
        <f>IF(B3&lt;&gt;"","Très pertinent","")</f>
        <v>Très pertinent</v>
      </c>
      <c r="F19" s="87"/>
      <c r="G19" s="93">
        <v>4</v>
      </c>
      <c r="H19" s="172"/>
      <c r="J19" s="108">
        <v>0</v>
      </c>
      <c r="K19" s="106">
        <v>0</v>
      </c>
      <c r="L19" s="106">
        <v>0</v>
      </c>
      <c r="M19" s="107">
        <f t="shared" ref="M19:M20" si="2">G19</f>
        <v>4</v>
      </c>
    </row>
    <row r="20" spans="1:13" ht="50.25" customHeight="1" thickBot="1" x14ac:dyDescent="0.3">
      <c r="A20" s="151"/>
      <c r="B20" s="120" t="s">
        <v>47</v>
      </c>
      <c r="C20" s="89" t="s">
        <v>94</v>
      </c>
      <c r="D20" s="84"/>
      <c r="E20" s="135" t="str">
        <f>IF(B3&lt;&gt;"","Très pertinent","")</f>
        <v>Très pertinent</v>
      </c>
      <c r="F20" s="87"/>
      <c r="G20" s="94">
        <v>4</v>
      </c>
      <c r="H20" s="173"/>
      <c r="J20" s="109">
        <v>0</v>
      </c>
      <c r="K20" s="106">
        <v>0</v>
      </c>
      <c r="L20" s="106">
        <v>0</v>
      </c>
      <c r="M20" s="107">
        <f t="shared" si="2"/>
        <v>4</v>
      </c>
    </row>
  </sheetData>
  <sheetProtection formatCells="0" formatRows="0"/>
  <protectedRanges>
    <protectedRange sqref="B3:B4" name="Plage2"/>
    <protectedRange sqref="G7:H20" name="Plage1"/>
  </protectedRanges>
  <mergeCells count="6">
    <mergeCell ref="A17:A20"/>
    <mergeCell ref="A1:H1"/>
    <mergeCell ref="B6:C6"/>
    <mergeCell ref="A7:A11"/>
    <mergeCell ref="A12:A14"/>
    <mergeCell ref="A15:A16"/>
  </mergeCells>
  <conditionalFormatting sqref="E7:E20">
    <cfRule type="beginsWith" dxfId="5" priority="1" operator="beginsWith" text="Moins">
      <formula>LEFT(E7,LEN("Moins"))="Moins"</formula>
    </cfRule>
    <cfRule type="beginsWith" dxfId="4" priority="2" operator="beginsWith" text="Pertinent">
      <formula>LEFT(E7,LEN("Pertinent"))="Pertinent"</formula>
    </cfRule>
  </conditionalFormatting>
  <conditionalFormatting sqref="E7:F20">
    <cfRule type="containsText" dxfId="3" priority="3" operator="containsText" text="Très pertinent">
      <formula>NOT(ISERROR(SEARCH("Très pertinent",E7)))</formula>
    </cfRule>
  </conditionalFormatting>
  <conditionalFormatting sqref="G7:G20">
    <cfRule type="colorScale" priority="8">
      <colorScale>
        <cfvo type="num" val="0"/>
        <cfvo type="num" val="4"/>
        <cfvo type="num" val="7"/>
        <color rgb="FFFCFCFF"/>
        <color theme="3" tint="0.89999084444715716"/>
        <color theme="3" tint="0.499984740745262"/>
      </colorScale>
    </cfRule>
  </conditionalFormatting>
  <printOptions horizontalCentered="1" verticalCentered="1"/>
  <pageMargins left="0.39370078740157483" right="0.39370078740157483" top="0.39370078740157483" bottom="0.39370078740157483" header="0" footer="0"/>
  <pageSetup paperSize="9" scale="26"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2D483EE-DBD6-4631-8FE1-2EF2545EB60E}">
          <x14:formula1>
            <xm:f>Listes!$B$1:$B$10</xm:f>
          </x14:formula1>
          <xm:sqref>B3</xm:sqref>
        </x14:dataValidation>
        <x14:dataValidation type="list" allowBlank="1" showInputMessage="1" showErrorMessage="1" xr:uid="{78D9B752-896A-42F0-9A42-52508D5F46D7}">
          <x14:formula1>
            <xm:f>Listes!$B$11:$B$17</xm:f>
          </x14:formula1>
          <xm:sqref>G7:G20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AEEEA-F9EB-459A-830F-DA60461EA909}">
  <dimension ref="A1:A3"/>
  <sheetViews>
    <sheetView workbookViewId="0">
      <selection sqref="A1:A7"/>
    </sheetView>
  </sheetViews>
  <sheetFormatPr baseColWidth="10" defaultRowHeight="15" x14ac:dyDescent="0.25"/>
  <cols>
    <col min="1" max="1" width="14.7109375" bestFit="1" customWidth="1"/>
  </cols>
  <sheetData>
    <row r="1" spans="1:1" x14ac:dyDescent="0.25">
      <c r="A1" s="102" t="s">
        <v>89</v>
      </c>
    </row>
    <row r="2" spans="1:1" x14ac:dyDescent="0.25">
      <c r="A2" s="101" t="s">
        <v>3</v>
      </c>
    </row>
    <row r="3" spans="1:1" x14ac:dyDescent="0.25">
      <c r="A3" s="100" t="s">
        <v>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BC16D-285C-4F32-86C7-D48BEBB9A25B}">
  <sheetPr codeName="Feuil4"/>
  <dimension ref="A1:J19"/>
  <sheetViews>
    <sheetView zoomScale="50" zoomScaleNormal="50" workbookViewId="0">
      <selection sqref="A1:A7"/>
    </sheetView>
  </sheetViews>
  <sheetFormatPr baseColWidth="10" defaultColWidth="11.42578125" defaultRowHeight="15.75" x14ac:dyDescent="0.25"/>
  <cols>
    <col min="1" max="1" width="30.140625" style="50" bestFit="1" customWidth="1"/>
    <col min="2" max="2" width="53.28515625" style="50" customWidth="1"/>
    <col min="3" max="3" width="80.42578125" style="61" customWidth="1"/>
    <col min="4" max="4" width="30" style="61" bestFit="1" customWidth="1"/>
    <col min="5" max="6" width="26.28515625" style="50" customWidth="1"/>
    <col min="7" max="7" width="72.28515625" style="50" customWidth="1"/>
    <col min="8" max="9" width="11.42578125" style="50"/>
    <col min="10" max="10" width="33.7109375" style="50" bestFit="1" customWidth="1"/>
    <col min="11" max="16384" width="11.42578125" style="50"/>
  </cols>
  <sheetData>
    <row r="1" spans="1:10" ht="28.5" x14ac:dyDescent="0.25">
      <c r="A1" s="166" t="s">
        <v>0</v>
      </c>
      <c r="B1" s="166"/>
      <c r="C1" s="166"/>
      <c r="D1" s="166"/>
      <c r="E1" s="166"/>
      <c r="F1" s="166"/>
      <c r="G1" s="166"/>
    </row>
    <row r="2" spans="1:10" x14ac:dyDescent="0.25">
      <c r="A2" s="51"/>
      <c r="B2" s="52"/>
      <c r="C2" s="53"/>
      <c r="D2" s="53"/>
    </row>
    <row r="3" spans="1:10" ht="31.5" x14ac:dyDescent="0.5">
      <c r="A3" s="51" t="s">
        <v>80</v>
      </c>
      <c r="B3" s="81" t="s">
        <v>74</v>
      </c>
      <c r="C3" s="53"/>
      <c r="D3" s="53"/>
    </row>
    <row r="4" spans="1:10" ht="32.25" thickBot="1" x14ac:dyDescent="0.3">
      <c r="A4" s="51" t="s">
        <v>70</v>
      </c>
      <c r="B4" s="79"/>
      <c r="C4" s="53"/>
      <c r="D4" s="53"/>
    </row>
    <row r="5" spans="1:10" ht="16.5" thickBot="1" x14ac:dyDescent="0.3">
      <c r="A5" s="51"/>
      <c r="B5" s="52"/>
      <c r="C5" s="53"/>
      <c r="D5" s="53"/>
    </row>
    <row r="6" spans="1:10" ht="70.5" customHeight="1" thickBot="1" x14ac:dyDescent="0.3">
      <c r="A6" s="51"/>
      <c r="B6" s="167" t="s">
        <v>72</v>
      </c>
      <c r="C6" s="168"/>
      <c r="D6" s="77" t="s">
        <v>86</v>
      </c>
      <c r="E6" s="76" t="s">
        <v>83</v>
      </c>
      <c r="F6" s="77" t="s">
        <v>87</v>
      </c>
      <c r="G6" s="78" t="s">
        <v>71</v>
      </c>
    </row>
    <row r="7" spans="1:10" ht="54" customHeight="1" thickBot="1" x14ac:dyDescent="0.3">
      <c r="A7" s="163" t="s">
        <v>5</v>
      </c>
      <c r="B7" s="70" t="s">
        <v>6</v>
      </c>
      <c r="C7" s="69" t="s">
        <v>81</v>
      </c>
      <c r="D7" s="75" t="str">
        <f>IF(B3&lt;&gt;"","Très pertinent","")</f>
        <v>Très pertinent</v>
      </c>
      <c r="E7" s="65">
        <v>2</v>
      </c>
      <c r="F7" s="75" t="e">
        <f>IF(AND(COUNTIF([1]Listes!$B$1:$B$7,$B$3)&gt;0,$E7&lt;5),"!","OK")</f>
        <v>#VALUE!</v>
      </c>
      <c r="G7" s="54"/>
    </row>
    <row r="8" spans="1:10" ht="71.25" customHeight="1" thickBot="1" x14ac:dyDescent="0.3">
      <c r="A8" s="164"/>
      <c r="B8" s="71" t="s">
        <v>7</v>
      </c>
      <c r="C8" s="55" t="s">
        <v>79</v>
      </c>
      <c r="D8" s="75" t="str">
        <f>IF(OR(B3="Licence",B3="Deust",B3="Licence professionnelle",B3="1er cycle Santé"),"Pertinent","Très pertinent")</f>
        <v>Pertinent</v>
      </c>
      <c r="E8" s="66">
        <v>3</v>
      </c>
      <c r="F8" s="75" t="str">
        <f>IF(OR(AND(OR(B3="Licence",B3="Licence professionnelle",B3="1er cycle Santé",B3="Deust"),E8&lt;4),AND(OR(B3="BUT",B3="Master",B3="Ingénieur"),E8&lt;6)),"!","OK")</f>
        <v>!</v>
      </c>
      <c r="G8" s="56"/>
    </row>
    <row r="9" spans="1:10" ht="90.75" customHeight="1" thickBot="1" x14ac:dyDescent="0.3">
      <c r="A9" s="164"/>
      <c r="B9" s="71" t="s">
        <v>67</v>
      </c>
      <c r="C9" s="55" t="s">
        <v>82</v>
      </c>
      <c r="D9" s="75" t="str">
        <f>IF(B3&lt;&gt;"","Très pertinent","")</f>
        <v>Très pertinent</v>
      </c>
      <c r="E9" s="66">
        <v>6</v>
      </c>
      <c r="F9" s="75" t="str">
        <f>IF(AND(COUNTIF(Listes!$B$1:$B$7,$B$3)&gt;0,$E9&lt;5),"!","OK")</f>
        <v>OK</v>
      </c>
      <c r="G9" s="56"/>
      <c r="J9" s="63"/>
    </row>
    <row r="10" spans="1:10" ht="74.25" customHeight="1" thickBot="1" x14ac:dyDescent="0.3">
      <c r="A10" s="164"/>
      <c r="B10" s="71" t="s">
        <v>54</v>
      </c>
      <c r="C10" s="55" t="s">
        <v>66</v>
      </c>
      <c r="D10" s="75" t="str">
        <f>IF(B3&lt;&gt;"","Très pertinent","")</f>
        <v>Très pertinent</v>
      </c>
      <c r="E10" s="66">
        <v>7</v>
      </c>
      <c r="F10" s="75" t="str">
        <f>IF(AND(COUNTIF(Listes!$B$1:$B$7,$B$3)&gt;0,$E10&lt;5),"!","OK")</f>
        <v>OK</v>
      </c>
      <c r="G10" s="56"/>
      <c r="J10" s="64"/>
    </row>
    <row r="11" spans="1:10" ht="52.5" customHeight="1" thickBot="1" x14ac:dyDescent="0.3">
      <c r="A11" s="165"/>
      <c r="B11" s="72" t="s">
        <v>55</v>
      </c>
      <c r="C11" s="57" t="s">
        <v>85</v>
      </c>
      <c r="D11" s="75" t="str">
        <f>IF(B3&lt;&gt;"","Très pertinent","")</f>
        <v>Très pertinent</v>
      </c>
      <c r="E11" s="67">
        <v>5</v>
      </c>
      <c r="F11" s="75" t="str">
        <f>IF(AND(COUNTIF(Listes!$B$1:$B$7,$B$3)&gt;0,$E11&lt;5),"!","OK")</f>
        <v>OK</v>
      </c>
      <c r="G11" s="58"/>
      <c r="J11" s="63"/>
    </row>
    <row r="12" spans="1:10" ht="56.25" customHeight="1" thickBot="1" x14ac:dyDescent="0.3">
      <c r="A12" s="163" t="s">
        <v>12</v>
      </c>
      <c r="B12" s="73" t="s">
        <v>45</v>
      </c>
      <c r="C12" s="59" t="s">
        <v>68</v>
      </c>
      <c r="D12" s="75" t="str">
        <f>IF(B3&lt;&gt;"","Très pertinent","")</f>
        <v>Très pertinent</v>
      </c>
      <c r="E12" s="65">
        <v>5</v>
      </c>
      <c r="F12" s="75" t="str">
        <f>IF(AND(COUNTIF(Listes!$B$1:$B$7,$B$3)&gt;0,$E12&lt;5),"!","OK")</f>
        <v>OK</v>
      </c>
      <c r="G12" s="54"/>
      <c r="J12" s="63"/>
    </row>
    <row r="13" spans="1:10" ht="75" customHeight="1" thickBot="1" x14ac:dyDescent="0.3">
      <c r="A13" s="169"/>
      <c r="B13" s="74" t="s">
        <v>57</v>
      </c>
      <c r="C13" s="49" t="s">
        <v>58</v>
      </c>
      <c r="D13" s="75" t="str">
        <f>IF(OR(B3="Licence",B3="Deust",B3="Licence professionnelle",B3="1er cycle Santé",B3="BUT"),"Pertinent","Très pertinent")</f>
        <v>Pertinent</v>
      </c>
      <c r="E13" s="68">
        <v>6</v>
      </c>
      <c r="F13" s="75" t="str">
        <f>IF(OR(AND(OR(B3="Licence",B3="Licence professionnelle",B3="1er cycle Santé",B3="Deust",B3="BUT"),E13&lt;4),AND(OR(B3="Master",B3="Ingénieur"),E13&lt;6)),"!","OK")</f>
        <v>OK</v>
      </c>
      <c r="G13" s="60"/>
      <c r="J13" s="63"/>
    </row>
    <row r="14" spans="1:10" ht="68.25" customHeight="1" thickBot="1" x14ac:dyDescent="0.3">
      <c r="A14" s="165"/>
      <c r="B14" s="72" t="s">
        <v>41</v>
      </c>
      <c r="C14" s="57" t="s">
        <v>69</v>
      </c>
      <c r="D14" s="75" t="str">
        <f>IF(OR(B3="Licence",B3="1er cycle Santé"),"Pertinent","Très pertinent")</f>
        <v>Pertinent</v>
      </c>
      <c r="E14" s="67">
        <v>7</v>
      </c>
      <c r="F14" s="75" t="str">
        <f>IF(OR(AND(OR(B3="Licence",B3="1er cycle Santé"),E13&lt;4),AND(OR(B3="Licence professionnelle",B3="Deust",B3="BUT",B3="Master",B3="Ingénieur"),E13&lt;5)),"!","OK")</f>
        <v>OK</v>
      </c>
      <c r="G14" s="58"/>
      <c r="J14" s="63"/>
    </row>
    <row r="15" spans="1:10" ht="120.75" customHeight="1" thickBot="1" x14ac:dyDescent="0.3">
      <c r="A15" s="163" t="s">
        <v>13</v>
      </c>
      <c r="B15" s="73" t="s">
        <v>59</v>
      </c>
      <c r="C15" s="59" t="s">
        <v>64</v>
      </c>
      <c r="D15" s="75" t="str">
        <f>IF(OR(B3="Licence",B3="1er cycle Santé",B3="Master",B3="Ingénieur"),"Pertinent","Très pertinent")</f>
        <v>Pertinent</v>
      </c>
      <c r="E15" s="65">
        <v>4</v>
      </c>
      <c r="F15" s="75" t="str">
        <f>IF(OR(AND(OR(B3="Licence",B3="Master",B3="1er cycle Santé",B3="Ingénieur"),E15&lt;4),AND(OR(B3="BUT",B3="Deust",B3="Licence professionnelle"),E15&lt;6)),"!","OK")</f>
        <v>OK</v>
      </c>
      <c r="G15" s="54"/>
    </row>
    <row r="16" spans="1:10" ht="63" customHeight="1" thickBot="1" x14ac:dyDescent="0.3">
      <c r="A16" s="165"/>
      <c r="B16" s="72" t="s">
        <v>60</v>
      </c>
      <c r="C16" s="57" t="s">
        <v>65</v>
      </c>
      <c r="D16" s="75" t="str">
        <f>IF(OR(B3="Licence",B3="1er cycle Santé",B3="Master",B3="Ingénieur"),"Pertinent","Très pertinent")</f>
        <v>Pertinent</v>
      </c>
      <c r="E16" s="67">
        <v>5</v>
      </c>
      <c r="F16" s="75" t="str">
        <f>IF(OR(AND(OR(B3="Licence",B3="Master",B3="1er cycle Santé",B3="Ingénieur"),E16&lt;4),AND(OR(B3="BUT",B3="Deust",B3="Licence professionnelle"),E16&lt;6)),"!","OK")</f>
        <v>OK</v>
      </c>
      <c r="G16" s="58"/>
    </row>
    <row r="17" spans="1:7" ht="74.25" customHeight="1" thickBot="1" x14ac:dyDescent="0.3">
      <c r="A17" s="163" t="s">
        <v>14</v>
      </c>
      <c r="B17" s="73" t="s">
        <v>15</v>
      </c>
      <c r="C17" s="59" t="s">
        <v>62</v>
      </c>
      <c r="D17" s="75" t="str">
        <f>IF(B3&lt;&gt;"","Très pertinent","")</f>
        <v>Très pertinent</v>
      </c>
      <c r="E17" s="65">
        <v>5</v>
      </c>
      <c r="F17" s="75" t="str">
        <f>IF(AND(COUNTIF(Listes!$B$1:$B$7,$B$3)&gt;0,$E17&lt;5),"!","OK")</f>
        <v>OK</v>
      </c>
      <c r="G17" s="54"/>
    </row>
    <row r="18" spans="1:7" ht="32.25" thickBot="1" x14ac:dyDescent="0.3">
      <c r="A18" s="164"/>
      <c r="B18" s="71" t="s">
        <v>56</v>
      </c>
      <c r="C18" s="55" t="s">
        <v>61</v>
      </c>
      <c r="D18" s="75" t="str">
        <f>IF(B3&lt;&gt;"","Très pertinent","")</f>
        <v>Très pertinent</v>
      </c>
      <c r="E18" s="66">
        <v>6</v>
      </c>
      <c r="F18" s="75" t="str">
        <f>IF(AND(COUNTIF(Listes!$B$1:$B$7,$B$3)&gt;0,$E18&lt;5),"!","OK")</f>
        <v>OK</v>
      </c>
      <c r="G18" s="56"/>
    </row>
    <row r="19" spans="1:7" ht="77.25" customHeight="1" thickBot="1" x14ac:dyDescent="0.3">
      <c r="A19" s="165"/>
      <c r="B19" s="72" t="s">
        <v>47</v>
      </c>
      <c r="C19" s="57" t="s">
        <v>63</v>
      </c>
      <c r="D19" s="75" t="str">
        <f>IF(B3&lt;&gt;"","Très pertinent","")</f>
        <v>Très pertinent</v>
      </c>
      <c r="E19" s="67">
        <v>4</v>
      </c>
      <c r="F19" s="75" t="str">
        <f>IF(AND(COUNTIF(Listes!$B$1:$B$7,$B$3)&gt;0,$E19&lt;5),"!","OK")</f>
        <v>!</v>
      </c>
      <c r="G19" s="58"/>
    </row>
  </sheetData>
  <mergeCells count="6">
    <mergeCell ref="A17:A19"/>
    <mergeCell ref="A1:G1"/>
    <mergeCell ref="B6:C6"/>
    <mergeCell ref="A7:A11"/>
    <mergeCell ref="A12:A14"/>
    <mergeCell ref="A15:A16"/>
  </mergeCells>
  <conditionalFormatting sqref="D7:D19">
    <cfRule type="containsText" dxfId="2" priority="4" operator="containsText" text="Très pertinent">
      <formula>NOT(ISERROR(SEARCH("Très pertinent",D7)))</formula>
    </cfRule>
  </conditionalFormatting>
  <conditionalFormatting sqref="E7:E19">
    <cfRule type="colorScale" priority="5">
      <colorScale>
        <cfvo type="num" val="0"/>
        <cfvo type="num" val="4"/>
        <cfvo type="num" val="7"/>
        <color rgb="FFFCFCFF"/>
        <color theme="9" tint="0.59999389629810485"/>
        <color rgb="FF63BE7B"/>
      </colorScale>
    </cfRule>
  </conditionalFormatting>
  <conditionalFormatting sqref="F7:F19">
    <cfRule type="containsText" dxfId="1" priority="1" operator="containsText" text="OK">
      <formula>NOT(ISERROR(SEARCH("OK",F7)))</formula>
    </cfRule>
    <cfRule type="containsText" dxfId="0" priority="2" operator="containsText" text="!">
      <formula>NOT(ISERROR(SEARCH("!",F7)))</formula>
    </cfRule>
    <cfRule type="iconSet" priority="3">
      <iconSet iconSet="3Symbols2" showValue="0">
        <cfvo type="percent" val="0"/>
        <cfvo type="percentile" val="33"/>
        <cfvo type="percentile" val="67"/>
      </iconSet>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86C93C9-306C-4C07-937D-9B82C1C423E8}">
          <x14:formula1>
            <xm:f>Listes!$B$11:$B$17</xm:f>
          </x14:formula1>
          <xm:sqref>E7:E19</xm:sqref>
        </x14:dataValidation>
        <x14:dataValidation type="list" allowBlank="1" showInputMessage="1" showErrorMessage="1" xr:uid="{BB064232-CD81-4B64-8E3D-062C8CF81C1B}">
          <x14:formula1>
            <xm:f>Listes!$B$1:$B$7</xm:f>
          </x14:formula1>
          <xm:sqref>B3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3B51F-116A-42ED-A872-CBD313CBC5E4}">
  <sheetPr codeName="Feuil3"/>
  <dimension ref="A1:D17"/>
  <sheetViews>
    <sheetView workbookViewId="0">
      <selection sqref="A1:A10"/>
    </sheetView>
  </sheetViews>
  <sheetFormatPr baseColWidth="10" defaultRowHeight="15" x14ac:dyDescent="0.25"/>
  <cols>
    <col min="1" max="1" width="17.7109375" customWidth="1"/>
    <col min="2" max="2" width="16.7109375" style="62" customWidth="1"/>
  </cols>
  <sheetData>
    <row r="1" spans="1:4" ht="15" customHeight="1" x14ac:dyDescent="0.25">
      <c r="A1" s="170" t="s">
        <v>73</v>
      </c>
      <c r="B1" s="62" t="s">
        <v>74</v>
      </c>
      <c r="C1" s="62" t="s">
        <v>18</v>
      </c>
      <c r="D1" s="62" t="s">
        <v>74</v>
      </c>
    </row>
    <row r="2" spans="1:4" x14ac:dyDescent="0.25">
      <c r="A2" s="170"/>
      <c r="B2" s="62" t="s">
        <v>75</v>
      </c>
      <c r="C2" s="62" t="s">
        <v>20</v>
      </c>
      <c r="D2" s="62" t="s">
        <v>20</v>
      </c>
    </row>
    <row r="3" spans="1:4" x14ac:dyDescent="0.25">
      <c r="A3" s="170"/>
      <c r="B3" s="62" t="s">
        <v>18</v>
      </c>
      <c r="C3" s="62" t="s">
        <v>77</v>
      </c>
    </row>
    <row r="4" spans="1:4" ht="30" x14ac:dyDescent="0.25">
      <c r="A4" s="170"/>
      <c r="B4" s="62" t="s">
        <v>76</v>
      </c>
    </row>
    <row r="5" spans="1:4" x14ac:dyDescent="0.25">
      <c r="A5" s="170"/>
      <c r="B5" s="62" t="s">
        <v>20</v>
      </c>
    </row>
    <row r="6" spans="1:4" x14ac:dyDescent="0.25">
      <c r="A6" s="170"/>
      <c r="B6" s="62" t="s">
        <v>77</v>
      </c>
    </row>
    <row r="7" spans="1:4" x14ac:dyDescent="0.25">
      <c r="A7" s="170"/>
      <c r="B7" s="62" t="s">
        <v>78</v>
      </c>
    </row>
    <row r="8" spans="1:4" x14ac:dyDescent="0.25">
      <c r="A8" s="170"/>
      <c r="B8" s="62" t="s">
        <v>105</v>
      </c>
    </row>
    <row r="9" spans="1:4" x14ac:dyDescent="0.25">
      <c r="A9" s="170"/>
      <c r="B9" s="62" t="s">
        <v>107</v>
      </c>
    </row>
    <row r="10" spans="1:4" x14ac:dyDescent="0.25">
      <c r="A10" s="170"/>
      <c r="B10" s="62" t="s">
        <v>108</v>
      </c>
    </row>
    <row r="11" spans="1:4" x14ac:dyDescent="0.25">
      <c r="A11" s="170" t="s">
        <v>84</v>
      </c>
      <c r="B11" s="62">
        <v>1</v>
      </c>
    </row>
    <row r="12" spans="1:4" x14ac:dyDescent="0.25">
      <c r="A12" s="170"/>
      <c r="B12" s="62">
        <v>2</v>
      </c>
    </row>
    <row r="13" spans="1:4" x14ac:dyDescent="0.25">
      <c r="A13" s="170"/>
      <c r="B13" s="62">
        <v>3</v>
      </c>
    </row>
    <row r="14" spans="1:4" x14ac:dyDescent="0.25">
      <c r="A14" s="170"/>
      <c r="B14" s="62">
        <v>4</v>
      </c>
    </row>
    <row r="15" spans="1:4" x14ac:dyDescent="0.25">
      <c r="A15" s="170"/>
      <c r="B15" s="62">
        <v>5</v>
      </c>
    </row>
    <row r="16" spans="1:4" x14ac:dyDescent="0.25">
      <c r="A16" s="170"/>
      <c r="B16" s="62">
        <v>6</v>
      </c>
    </row>
    <row r="17" spans="1:2" x14ac:dyDescent="0.25">
      <c r="A17" s="170"/>
      <c r="B17" s="62">
        <v>7</v>
      </c>
    </row>
  </sheetData>
  <mergeCells count="2">
    <mergeCell ref="A11:A17"/>
    <mergeCell ref="A1:A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AUTOPO_DIP</vt:lpstr>
      <vt:lpstr>AIDE A LA DEC</vt:lpstr>
      <vt:lpstr>Feuil2</vt:lpstr>
      <vt:lpstr>AIDE A LA DEC (2)</vt:lpstr>
      <vt:lpstr>Listes</vt:lpstr>
    </vt:vector>
  </TitlesOfParts>
  <Company>Nantes Université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Arnold Magdelaine</dc:creator>
  <cp:lastModifiedBy>Arnold Magdelaine</cp:lastModifiedBy>
  <cp:lastPrinted>2026-02-10T11:56:16Z</cp:lastPrinted>
  <dcterms:created xsi:type="dcterms:W3CDTF">2025-12-08T08:19:36Z</dcterms:created>
  <dcterms:modified xsi:type="dcterms:W3CDTF">2026-04-10T09:07:58Z</dcterms:modified>
</cp:coreProperties>
</file>